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bryant\OneDrive - City of Greater Bendigo\Circular Economy\Circular Greater Bendigo\Other Projects\Circular Scan-Resource Mapping\Delivery\Final\"/>
    </mc:Choice>
  </mc:AlternateContent>
  <xr:revisionPtr revIDLastSave="0" documentId="13_ncr:1_{EF654830-3D3F-4761-9B6C-BE45551B6ACF}" xr6:coauthVersionLast="44" xr6:coauthVersionMax="47" xr10:uidLastSave="{00000000-0000-0000-0000-000000000000}"/>
  <bookViews>
    <workbookView minimized="1" xWindow="2670" yWindow="3165" windowWidth="21600" windowHeight="11265" xr2:uid="{95C2E266-C204-4FF2-AB83-D8D30C2696B0}"/>
  </bookViews>
  <sheets>
    <sheet name="Info" sheetId="21" r:id="rId1"/>
    <sheet name="IO table" sheetId="17" r:id="rId2"/>
    <sheet name="Price conversion factors" sheetId="12" r:id="rId3"/>
    <sheet name="Construction inputs" sheetId="15" r:id="rId4"/>
    <sheet name="Construction outputs" sheetId="19" r:id="rId5"/>
    <sheet name="Metals and plastics" sheetId="20" r:id="rId6"/>
  </sheets>
  <definedNames>
    <definedName name="uc" localSheetId="2">'Price conversion factors'!#REF!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9" l="1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56" i="19"/>
  <c r="F78" i="19"/>
  <c r="F77" i="19"/>
  <c r="F76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C21" i="20" l="1"/>
  <c r="B21" i="20" s="1"/>
  <c r="C20" i="20"/>
  <c r="B20" i="20" s="1"/>
  <c r="C19" i="20"/>
  <c r="B19" i="20" s="1"/>
  <c r="C18" i="20"/>
  <c r="D18" i="20" s="1"/>
  <c r="C17" i="20"/>
  <c r="B17" i="20" s="1"/>
  <c r="C16" i="20"/>
  <c r="D16" i="20" s="1"/>
  <c r="C15" i="20"/>
  <c r="B15" i="20" s="1"/>
  <c r="C14" i="20"/>
  <c r="D14" i="20" s="1"/>
  <c r="C13" i="20"/>
  <c r="B13" i="20" s="1"/>
  <c r="C12" i="20"/>
  <c r="B12" i="20" s="1"/>
  <c r="C11" i="20"/>
  <c r="D11" i="20" s="1"/>
  <c r="C10" i="20"/>
  <c r="D10" i="20" s="1"/>
  <c r="C9" i="20"/>
  <c r="D9" i="20" s="1"/>
  <c r="C7" i="20"/>
  <c r="B7" i="20" s="1"/>
  <c r="C8" i="20"/>
  <c r="B8" i="20" s="1"/>
  <c r="C141" i="17"/>
  <c r="D141" i="17"/>
  <c r="E141" i="17"/>
  <c r="F141" i="17"/>
  <c r="G141" i="17"/>
  <c r="H141" i="17"/>
  <c r="I141" i="17"/>
  <c r="J141" i="17"/>
  <c r="K141" i="17"/>
  <c r="L141" i="17"/>
  <c r="M141" i="17"/>
  <c r="N141" i="17"/>
  <c r="O141" i="17"/>
  <c r="P141" i="17"/>
  <c r="Q141" i="17"/>
  <c r="R141" i="17"/>
  <c r="S141" i="17"/>
  <c r="T141" i="17"/>
  <c r="U141" i="17"/>
  <c r="V141" i="17"/>
  <c r="W141" i="17"/>
  <c r="X141" i="17"/>
  <c r="Y141" i="17"/>
  <c r="Z141" i="17"/>
  <c r="AA141" i="17"/>
  <c r="AB141" i="17"/>
  <c r="AC141" i="17"/>
  <c r="AD141" i="17"/>
  <c r="AE141" i="17"/>
  <c r="AF141" i="17"/>
  <c r="AG141" i="17"/>
  <c r="AH141" i="17"/>
  <c r="AI141" i="17"/>
  <c r="AJ141" i="17"/>
  <c r="AK141" i="17"/>
  <c r="AL141" i="17"/>
  <c r="AM141" i="17"/>
  <c r="AN141" i="17"/>
  <c r="AO141" i="17"/>
  <c r="AP141" i="17"/>
  <c r="AQ141" i="17"/>
  <c r="AR141" i="17"/>
  <c r="AS141" i="17"/>
  <c r="AT141" i="17"/>
  <c r="AU141" i="17"/>
  <c r="AV141" i="17"/>
  <c r="AW141" i="17"/>
  <c r="AX141" i="17"/>
  <c r="AY141" i="17"/>
  <c r="AZ141" i="17"/>
  <c r="BA141" i="17"/>
  <c r="BB141" i="17"/>
  <c r="BC141" i="17"/>
  <c r="BD141" i="17"/>
  <c r="BE141" i="17"/>
  <c r="BF141" i="17"/>
  <c r="BG141" i="17"/>
  <c r="BH141" i="17"/>
  <c r="BI141" i="17"/>
  <c r="BJ141" i="17"/>
  <c r="BK141" i="17"/>
  <c r="BL141" i="17"/>
  <c r="BM141" i="17"/>
  <c r="BN141" i="17"/>
  <c r="BO141" i="17"/>
  <c r="BP141" i="17"/>
  <c r="BQ141" i="17"/>
  <c r="BR141" i="17"/>
  <c r="BS141" i="17"/>
  <c r="BT141" i="17"/>
  <c r="BU141" i="17"/>
  <c r="BV141" i="17"/>
  <c r="BW141" i="17"/>
  <c r="BX141" i="17"/>
  <c r="BY141" i="17"/>
  <c r="BZ141" i="17"/>
  <c r="CA141" i="17"/>
  <c r="CB141" i="17"/>
  <c r="CC141" i="17"/>
  <c r="CD141" i="17"/>
  <c r="CE141" i="17"/>
  <c r="CF141" i="17"/>
  <c r="CG141" i="17"/>
  <c r="CH141" i="17"/>
  <c r="CI141" i="17"/>
  <c r="CJ141" i="17"/>
  <c r="CK141" i="17"/>
  <c r="CL141" i="17"/>
  <c r="CM141" i="17"/>
  <c r="CN141" i="17"/>
  <c r="CO141" i="17"/>
  <c r="CP141" i="17"/>
  <c r="CQ141" i="17"/>
  <c r="CR141" i="17"/>
  <c r="CS141" i="17"/>
  <c r="CT141" i="17"/>
  <c r="CU141" i="17"/>
  <c r="CV141" i="17"/>
  <c r="CW141" i="17"/>
  <c r="CX141" i="17"/>
  <c r="CY141" i="17"/>
  <c r="CZ141" i="17"/>
  <c r="DA141" i="17"/>
  <c r="DB141" i="17"/>
  <c r="DC141" i="17"/>
  <c r="DD141" i="17"/>
  <c r="DE141" i="17"/>
  <c r="DF141" i="17"/>
  <c r="DG141" i="17"/>
  <c r="DH141" i="17"/>
  <c r="DI141" i="17"/>
  <c r="DJ141" i="17"/>
  <c r="DK141" i="17"/>
  <c r="B141" i="17"/>
  <c r="BK142" i="17"/>
  <c r="BL142" i="17"/>
  <c r="BM142" i="17"/>
  <c r="BN142" i="17"/>
  <c r="BO142" i="17"/>
  <c r="BP142" i="17"/>
  <c r="BQ142" i="17"/>
  <c r="BR142" i="17"/>
  <c r="BS142" i="17"/>
  <c r="BT142" i="17"/>
  <c r="BU142" i="17"/>
  <c r="BV142" i="17"/>
  <c r="BW142" i="17"/>
  <c r="BX142" i="17"/>
  <c r="BY142" i="17"/>
  <c r="BZ142" i="17"/>
  <c r="CA142" i="17"/>
  <c r="CB142" i="17"/>
  <c r="CC142" i="17"/>
  <c r="CD142" i="17"/>
  <c r="CE142" i="17"/>
  <c r="CF142" i="17"/>
  <c r="CG142" i="17"/>
  <c r="CH142" i="17"/>
  <c r="CI142" i="17"/>
  <c r="CJ142" i="17"/>
  <c r="CK142" i="17"/>
  <c r="CL142" i="17"/>
  <c r="CM142" i="17"/>
  <c r="CN142" i="17"/>
  <c r="CO142" i="17"/>
  <c r="CP142" i="17"/>
  <c r="CQ142" i="17"/>
  <c r="CR142" i="17"/>
  <c r="CS142" i="17"/>
  <c r="CT142" i="17"/>
  <c r="CU142" i="17"/>
  <c r="CV142" i="17"/>
  <c r="CW142" i="17"/>
  <c r="CX142" i="17"/>
  <c r="CY142" i="17"/>
  <c r="CZ142" i="17"/>
  <c r="DA142" i="17"/>
  <c r="DB142" i="17"/>
  <c r="DC142" i="17"/>
  <c r="DD142" i="17"/>
  <c r="DE142" i="17"/>
  <c r="DF142" i="17"/>
  <c r="DG142" i="17"/>
  <c r="DH142" i="17"/>
  <c r="DI142" i="17"/>
  <c r="DJ142" i="17"/>
  <c r="DK142" i="17"/>
  <c r="W142" i="17"/>
  <c r="X142" i="17"/>
  <c r="Y142" i="17"/>
  <c r="Z142" i="17"/>
  <c r="AA142" i="17"/>
  <c r="AB142" i="17"/>
  <c r="AC142" i="17"/>
  <c r="AD142" i="17"/>
  <c r="AE142" i="17"/>
  <c r="AF142" i="17"/>
  <c r="AG142" i="17"/>
  <c r="AH142" i="17"/>
  <c r="AI142" i="17"/>
  <c r="AJ142" i="17"/>
  <c r="AK142" i="17"/>
  <c r="AL142" i="17"/>
  <c r="AM142" i="17"/>
  <c r="AN142" i="17"/>
  <c r="AO142" i="17"/>
  <c r="AP142" i="17"/>
  <c r="AQ142" i="17"/>
  <c r="AR142" i="17"/>
  <c r="AS142" i="17"/>
  <c r="AT142" i="17"/>
  <c r="AU142" i="17"/>
  <c r="AV142" i="17"/>
  <c r="AW142" i="17"/>
  <c r="AX142" i="17"/>
  <c r="AY142" i="17"/>
  <c r="AZ142" i="17"/>
  <c r="BA142" i="17"/>
  <c r="BB142" i="17"/>
  <c r="BC142" i="17"/>
  <c r="BD142" i="17"/>
  <c r="BE142" i="17"/>
  <c r="BF142" i="17"/>
  <c r="BG142" i="17"/>
  <c r="BH142" i="17"/>
  <c r="BI142" i="17"/>
  <c r="BJ142" i="17"/>
  <c r="Q142" i="17"/>
  <c r="R142" i="17"/>
  <c r="S142" i="17"/>
  <c r="T142" i="17"/>
  <c r="U142" i="17"/>
  <c r="V142" i="17"/>
  <c r="E142" i="17"/>
  <c r="F142" i="17"/>
  <c r="G142" i="17"/>
  <c r="H142" i="17"/>
  <c r="I142" i="17"/>
  <c r="J142" i="17"/>
  <c r="K142" i="17"/>
  <c r="L142" i="17"/>
  <c r="M142" i="17"/>
  <c r="N142" i="17"/>
  <c r="O142" i="17"/>
  <c r="P142" i="17"/>
  <c r="C142" i="17"/>
  <c r="D142" i="17"/>
  <c r="B142" i="17"/>
  <c r="D7" i="20" l="1"/>
  <c r="B18" i="20"/>
  <c r="B16" i="20"/>
  <c r="B14" i="20"/>
  <c r="B11" i="20"/>
  <c r="B10" i="20"/>
  <c r="B9" i="20"/>
  <c r="D13" i="20"/>
  <c r="D19" i="20"/>
  <c r="D15" i="20"/>
  <c r="D21" i="20"/>
  <c r="D20" i="20"/>
  <c r="D17" i="20"/>
  <c r="D8" i="20"/>
  <c r="C27" i="20"/>
  <c r="D27" i="20" s="1"/>
  <c r="C30" i="20"/>
  <c r="D30" i="20" s="1"/>
  <c r="C31" i="20"/>
  <c r="B31" i="20" s="1"/>
  <c r="C32" i="20"/>
  <c r="D32" i="20" s="1"/>
  <c r="C33" i="20"/>
  <c r="D33" i="20" s="1"/>
  <c r="C34" i="20"/>
  <c r="D34" i="20" s="1"/>
  <c r="C35" i="20"/>
  <c r="C36" i="20"/>
  <c r="D36" i="20" s="1"/>
  <c r="C37" i="20"/>
  <c r="C38" i="20"/>
  <c r="D38" i="20" s="1"/>
  <c r="C39" i="20"/>
  <c r="D39" i="20" s="1"/>
  <c r="C40" i="20"/>
  <c r="D40" i="20" s="1"/>
  <c r="C41" i="20"/>
  <c r="D41" i="20" s="1"/>
  <c r="C28" i="20"/>
  <c r="D28" i="20" s="1"/>
  <c r="C29" i="20"/>
  <c r="D29" i="20" s="1"/>
  <c r="D12" i="20"/>
  <c r="B30" i="20" l="1"/>
  <c r="B34" i="20"/>
  <c r="D31" i="20"/>
  <c r="B27" i="20"/>
  <c r="B33" i="20"/>
  <c r="B32" i="20"/>
  <c r="B40" i="20"/>
  <c r="B29" i="20"/>
  <c r="B39" i="20"/>
  <c r="B28" i="20"/>
  <c r="D35" i="20"/>
  <c r="B35" i="20"/>
  <c r="B38" i="20"/>
  <c r="B41" i="20"/>
  <c r="D37" i="20"/>
  <c r="B37" i="20"/>
  <c r="B36" i="20"/>
  <c r="C16" i="12"/>
  <c r="C14" i="12"/>
  <c r="C9" i="12"/>
  <c r="C12" i="12"/>
  <c r="EB49" i="17" s="1"/>
  <c r="EL49" i="17" s="1"/>
  <c r="EV49" i="17" s="1"/>
  <c r="FF49" i="17" s="1"/>
  <c r="C8" i="12"/>
  <c r="EB35" i="17" s="1"/>
  <c r="EL35" i="17" s="1"/>
  <c r="EV35" i="17" s="1"/>
  <c r="C7" i="12"/>
  <c r="EB34" i="17" s="1"/>
  <c r="EL34" i="17" s="1"/>
  <c r="EV34" i="17" s="1"/>
  <c r="C47" i="15"/>
  <c r="C46" i="15"/>
  <c r="C45" i="15"/>
  <c r="B62" i="15"/>
  <c r="B61" i="15"/>
  <c r="B60" i="15"/>
  <c r="B59" i="15"/>
  <c r="B58" i="15"/>
  <c r="B57" i="15"/>
  <c r="B56" i="15"/>
  <c r="H55" i="15"/>
  <c r="G55" i="15"/>
  <c r="F55" i="15"/>
  <c r="E55" i="15"/>
  <c r="D55" i="15"/>
  <c r="C55" i="15"/>
  <c r="I29" i="15"/>
  <c r="G29" i="15"/>
  <c r="G54" i="15" s="1"/>
  <c r="E29" i="15"/>
  <c r="E54" i="15" s="1"/>
  <c r="C29" i="15"/>
  <c r="C54" i="15" s="1"/>
  <c r="EB58" i="17"/>
  <c r="EL58" i="17" s="1"/>
  <c r="EB56" i="17"/>
  <c r="EL56" i="17" s="1"/>
  <c r="EB55" i="17"/>
  <c r="EL55" i="17" s="1"/>
  <c r="EV55" i="17" s="1"/>
  <c r="ET119" i="17"/>
  <c r="ES119" i="17"/>
  <c r="DW119" i="17"/>
  <c r="DZ118" i="17"/>
  <c r="DX118" i="17"/>
  <c r="ED118" i="17" s="1"/>
  <c r="EG117" i="17"/>
  <c r="EF117" i="17"/>
  <c r="FD116" i="17"/>
  <c r="FC116" i="17"/>
  <c r="DZ115" i="17"/>
  <c r="FD114" i="17"/>
  <c r="FC114" i="17"/>
  <c r="EI114" i="17"/>
  <c r="DX113" i="17"/>
  <c r="FD111" i="17"/>
  <c r="ET110" i="17"/>
  <c r="ES110" i="17"/>
  <c r="EZ109" i="17"/>
  <c r="ET109" i="17"/>
  <c r="FC106" i="17"/>
  <c r="EY105" i="17"/>
  <c r="DX105" i="17"/>
  <c r="DW105" i="17"/>
  <c r="FC104" i="17"/>
  <c r="EY103" i="17"/>
  <c r="ET103" i="17"/>
  <c r="DZ103" i="17"/>
  <c r="DY103" i="17"/>
  <c r="EY102" i="17"/>
  <c r="EE102" i="17"/>
  <c r="EZ101" i="17"/>
  <c r="FD100" i="17"/>
  <c r="FC100" i="17"/>
  <c r="EZ100" i="17"/>
  <c r="EI100" i="17"/>
  <c r="EG99" i="17"/>
  <c r="FD98" i="17"/>
  <c r="FC98" i="17"/>
  <c r="EO98" i="17"/>
  <c r="DY98" i="17"/>
  <c r="DX98" i="17"/>
  <c r="EI96" i="17"/>
  <c r="DZ96" i="17"/>
  <c r="DY96" i="17"/>
  <c r="ET94" i="17"/>
  <c r="ES94" i="17"/>
  <c r="EP94" i="17"/>
  <c r="EO94" i="17"/>
  <c r="EJ94" i="17"/>
  <c r="EI94" i="17"/>
  <c r="ET93" i="17"/>
  <c r="ES93" i="17"/>
  <c r="EY92" i="17"/>
  <c r="ET92" i="17"/>
  <c r="FD91" i="17"/>
  <c r="FC91" i="17"/>
  <c r="EO90" i="17"/>
  <c r="EG90" i="17"/>
  <c r="EZ88" i="17"/>
  <c r="EY88" i="17"/>
  <c r="EI88" i="17"/>
  <c r="EH88" i="17"/>
  <c r="DY88" i="17"/>
  <c r="DW88" i="17"/>
  <c r="EC88" i="17" s="1"/>
  <c r="EZ87" i="17"/>
  <c r="FC86" i="17"/>
  <c r="EZ86" i="17"/>
  <c r="EJ86" i="17"/>
  <c r="EI86" i="17"/>
  <c r="DZ85" i="17"/>
  <c r="EO84" i="17"/>
  <c r="EJ84" i="17"/>
  <c r="FC82" i="17"/>
  <c r="EZ82" i="17"/>
  <c r="EY82" i="17"/>
  <c r="EG82" i="17"/>
  <c r="EJ81" i="17"/>
  <c r="EH81" i="17"/>
  <c r="DY81" i="17"/>
  <c r="DX81" i="17"/>
  <c r="EJ80" i="17"/>
  <c r="EI80" i="17"/>
  <c r="FD78" i="17"/>
  <c r="FC78" i="17"/>
  <c r="ET78" i="17"/>
  <c r="ES78" i="17"/>
  <c r="EH77" i="17"/>
  <c r="EG77" i="17"/>
  <c r="EF77" i="17"/>
  <c r="FC75" i="17"/>
  <c r="FD74" i="17"/>
  <c r="FC74" i="17"/>
  <c r="DW74" i="17"/>
  <c r="FD72" i="17"/>
  <c r="FC72" i="17"/>
  <c r="ET72" i="17"/>
  <c r="FD71" i="17"/>
  <c r="FC71" i="17"/>
  <c r="FB71" i="17"/>
  <c r="EJ71" i="17"/>
  <c r="ET70" i="17"/>
  <c r="DY70" i="17"/>
  <c r="DY69" i="17"/>
  <c r="DX69" i="17"/>
  <c r="EP68" i="17"/>
  <c r="EO68" i="17"/>
  <c r="EJ68" i="17"/>
  <c r="EI68" i="17"/>
  <c r="FD66" i="17"/>
  <c r="FC66" i="17"/>
  <c r="EP66" i="17"/>
  <c r="EZ65" i="17"/>
  <c r="ES64" i="17"/>
  <c r="DZ64" i="17"/>
  <c r="DY64" i="17"/>
  <c r="FD63" i="17"/>
  <c r="EI63" i="17"/>
  <c r="EH63" i="17"/>
  <c r="EZ62" i="17"/>
  <c r="ET62" i="17"/>
  <c r="EJ62" i="17"/>
  <c r="EI62" i="17"/>
  <c r="FD61" i="17"/>
  <c r="FC61" i="17"/>
  <c r="FA61" i="17"/>
  <c r="FG61" i="17" s="1"/>
  <c r="EZ61" i="17"/>
  <c r="EY61" i="17"/>
  <c r="FE60" i="17"/>
  <c r="EY60" i="17"/>
  <c r="ET60" i="17"/>
  <c r="EK60" i="17"/>
  <c r="EU60" i="17" s="1"/>
  <c r="DZ60" i="17"/>
  <c r="FE59" i="17"/>
  <c r="EU59" i="17"/>
  <c r="EP59" i="17"/>
  <c r="EO59" i="17"/>
  <c r="EK59" i="17"/>
  <c r="EI59" i="17"/>
  <c r="FD58" i="17"/>
  <c r="EZ58" i="17"/>
  <c r="EY58" i="17"/>
  <c r="EP58" i="17"/>
  <c r="EK58" i="17"/>
  <c r="EU58" i="17" s="1"/>
  <c r="FE58" i="17" s="1"/>
  <c r="EF58" i="17"/>
  <c r="EE58" i="17"/>
  <c r="FD57" i="17"/>
  <c r="FC57" i="17"/>
  <c r="EZ57" i="17"/>
  <c r="EY57" i="17"/>
  <c r="DZ57" i="17"/>
  <c r="DY57" i="17"/>
  <c r="DW57" i="17"/>
  <c r="EC57" i="17" s="1"/>
  <c r="FE56" i="17"/>
  <c r="FD56" i="17"/>
  <c r="EK56" i="17"/>
  <c r="EU56" i="17" s="1"/>
  <c r="DZ56" i="17"/>
  <c r="DW56" i="17"/>
  <c r="FE55" i="17"/>
  <c r="ES55" i="17"/>
  <c r="EK55" i="17"/>
  <c r="EU55" i="17" s="1"/>
  <c r="DZ55" i="17"/>
  <c r="DY55" i="17"/>
  <c r="DW55" i="17"/>
  <c r="EY54" i="17"/>
  <c r="EU54" i="17"/>
  <c r="FE54" i="17" s="1"/>
  <c r="EK54" i="17"/>
  <c r="EH54" i="17"/>
  <c r="EG54" i="17"/>
  <c r="EE54" i="17"/>
  <c r="DZ54" i="17"/>
  <c r="EZ53" i="17"/>
  <c r="EY53" i="17"/>
  <c r="ET53" i="17"/>
  <c r="EK53" i="17"/>
  <c r="EU53" i="17" s="1"/>
  <c r="FE53" i="17" s="1"/>
  <c r="EJ53" i="17"/>
  <c r="DY53" i="17"/>
  <c r="FE52" i="17"/>
  <c r="FD52" i="17"/>
  <c r="FC52" i="17"/>
  <c r="FB52" i="17"/>
  <c r="EZ52" i="17"/>
  <c r="EY52" i="17"/>
  <c r="EK52" i="17"/>
  <c r="EU52" i="17" s="1"/>
  <c r="EJ52" i="17"/>
  <c r="EI52" i="17"/>
  <c r="EG52" i="17"/>
  <c r="EE52" i="17"/>
  <c r="EZ51" i="17"/>
  <c r="EY51" i="17"/>
  <c r="ET51" i="17"/>
  <c r="ES51" i="17"/>
  <c r="EJ51" i="17"/>
  <c r="EI51" i="17"/>
  <c r="EH51" i="17"/>
  <c r="FD50" i="17"/>
  <c r="EZ50" i="17"/>
  <c r="EY50" i="17"/>
  <c r="EU50" i="17"/>
  <c r="FE50" i="17" s="1"/>
  <c r="ET50" i="17"/>
  <c r="EK50" i="17"/>
  <c r="EI50" i="17"/>
  <c r="EZ49" i="17"/>
  <c r="EY49" i="17"/>
  <c r="EK49" i="17"/>
  <c r="EU49" i="17" s="1"/>
  <c r="FE49" i="17" s="1"/>
  <c r="DY49" i="17"/>
  <c r="FE48" i="17"/>
  <c r="FD48" i="17"/>
  <c r="FC48" i="17"/>
  <c r="EU48" i="17"/>
  <c r="EK48" i="17"/>
  <c r="EG48" i="17"/>
  <c r="EE48" i="17"/>
  <c r="EZ47" i="17"/>
  <c r="EY47" i="17"/>
  <c r="ET47" i="17"/>
  <c r="ES47" i="17"/>
  <c r="DY47" i="17"/>
  <c r="FD46" i="17"/>
  <c r="ET46" i="17"/>
  <c r="ES46" i="17"/>
  <c r="EJ46" i="17"/>
  <c r="FD45" i="17"/>
  <c r="FC45" i="17"/>
  <c r="EP45" i="17"/>
  <c r="EJ45" i="17"/>
  <c r="EI45" i="17"/>
  <c r="FC44" i="17"/>
  <c r="EZ44" i="17"/>
  <c r="ES44" i="17"/>
  <c r="EP44" i="17"/>
  <c r="EO44" i="17"/>
  <c r="FD43" i="17"/>
  <c r="FC43" i="17"/>
  <c r="EZ43" i="17"/>
  <c r="EY43" i="17"/>
  <c r="EJ43" i="17"/>
  <c r="EH43" i="17"/>
  <c r="EG43" i="17"/>
  <c r="EF43" i="17"/>
  <c r="EN43" i="17" s="1"/>
  <c r="EE43" i="17"/>
  <c r="EY42" i="17"/>
  <c r="ET42" i="17"/>
  <c r="EJ42" i="17"/>
  <c r="EI42" i="17"/>
  <c r="EH42" i="17"/>
  <c r="EG42" i="17"/>
  <c r="DY42" i="17"/>
  <c r="FC41" i="17"/>
  <c r="EZ41" i="17"/>
  <c r="EY41" i="17"/>
  <c r="ET41" i="17"/>
  <c r="EI41" i="17"/>
  <c r="EH41" i="17"/>
  <c r="EF41" i="17"/>
  <c r="EE41" i="17"/>
  <c r="DZ41" i="17"/>
  <c r="DY41" i="17"/>
  <c r="ES40" i="17"/>
  <c r="EI40" i="17"/>
  <c r="EH40" i="17"/>
  <c r="EG40" i="17"/>
  <c r="DY40" i="17"/>
  <c r="DX40" i="17"/>
  <c r="FC39" i="17"/>
  <c r="EZ39" i="17"/>
  <c r="EY39" i="17"/>
  <c r="EK39" i="17"/>
  <c r="EU39" i="17" s="1"/>
  <c r="FE39" i="17" s="1"/>
  <c r="EJ39" i="17"/>
  <c r="EI39" i="17"/>
  <c r="EH39" i="17"/>
  <c r="EG39" i="17"/>
  <c r="EF39" i="17"/>
  <c r="EE39" i="17"/>
  <c r="FE38" i="17"/>
  <c r="FD38" i="17"/>
  <c r="FC38" i="17"/>
  <c r="EZ38" i="17"/>
  <c r="EY38" i="17"/>
  <c r="ES38" i="17"/>
  <c r="EP38" i="17"/>
  <c r="EO38" i="17"/>
  <c r="EK38" i="17"/>
  <c r="EU38" i="17" s="1"/>
  <c r="EJ38" i="17"/>
  <c r="EI38" i="17"/>
  <c r="DY38" i="17"/>
  <c r="FD37" i="17"/>
  <c r="FC37" i="17"/>
  <c r="ET37" i="17"/>
  <c r="ES37" i="17"/>
  <c r="EJ37" i="17"/>
  <c r="EI37" i="17"/>
  <c r="EH37" i="17"/>
  <c r="DZ37" i="17"/>
  <c r="DY37" i="17"/>
  <c r="DW37" i="17"/>
  <c r="EC37" i="17" s="1"/>
  <c r="FD36" i="17"/>
  <c r="FC36" i="17"/>
  <c r="EZ36" i="17"/>
  <c r="EJ36" i="17"/>
  <c r="EI36" i="17"/>
  <c r="EH36" i="17"/>
  <c r="EG36" i="17"/>
  <c r="EF36" i="17"/>
  <c r="EN36" i="17" s="1"/>
  <c r="DX36" i="17"/>
  <c r="DW36" i="17"/>
  <c r="FD35" i="17"/>
  <c r="FC35" i="17"/>
  <c r="EZ35" i="17"/>
  <c r="ET35" i="17"/>
  <c r="ES35" i="17"/>
  <c r="EP35" i="17"/>
  <c r="EO35" i="17"/>
  <c r="EK35" i="17"/>
  <c r="EU35" i="17" s="1"/>
  <c r="FE35" i="17" s="1"/>
  <c r="EJ35" i="17"/>
  <c r="EY34" i="17"/>
  <c r="EU34" i="17"/>
  <c r="FE34" i="17" s="1"/>
  <c r="ET34" i="17"/>
  <c r="ES34" i="17"/>
  <c r="EK34" i="17"/>
  <c r="EI34" i="17"/>
  <c r="EH34" i="17"/>
  <c r="EE34" i="17"/>
  <c r="DZ34" i="17"/>
  <c r="DY34" i="17"/>
  <c r="EZ33" i="17"/>
  <c r="EY33" i="17"/>
  <c r="ET33" i="17"/>
  <c r="ES33" i="17"/>
  <c r="EP33" i="17"/>
  <c r="EH33" i="17"/>
  <c r="EG33" i="17"/>
  <c r="EE33" i="17"/>
  <c r="EZ32" i="17"/>
  <c r="EY32" i="17"/>
  <c r="EU32" i="17"/>
  <c r="FE32" i="17" s="1"/>
  <c r="ET32" i="17"/>
  <c r="ES32" i="17"/>
  <c r="EK32" i="17"/>
  <c r="EJ32" i="17"/>
  <c r="EI32" i="17"/>
  <c r="EG32" i="17"/>
  <c r="FD31" i="17"/>
  <c r="FC31" i="17"/>
  <c r="FB31" i="17"/>
  <c r="EZ31" i="17"/>
  <c r="EY31" i="17"/>
  <c r="ET31" i="17"/>
  <c r="ES31" i="17"/>
  <c r="EJ31" i="17"/>
  <c r="EI31" i="17"/>
  <c r="EH31" i="17"/>
  <c r="EG31" i="17"/>
  <c r="EF31" i="17"/>
  <c r="EN31" i="17" s="1"/>
  <c r="EE31" i="17"/>
  <c r="EM31" i="17" s="1"/>
  <c r="FC30" i="17"/>
  <c r="EZ30" i="17"/>
  <c r="EY30" i="17"/>
  <c r="ET30" i="17"/>
  <c r="ES30" i="17"/>
  <c r="EI30" i="17"/>
  <c r="EH30" i="17"/>
  <c r="EF30" i="17"/>
  <c r="EE30" i="17"/>
  <c r="EZ29" i="17"/>
  <c r="EY29" i="17"/>
  <c r="ET29" i="17"/>
  <c r="ES29" i="17"/>
  <c r="EP29" i="17"/>
  <c r="DY29" i="17"/>
  <c r="EY28" i="17"/>
  <c r="ET28" i="17"/>
  <c r="ES28" i="17"/>
  <c r="DZ28" i="17"/>
  <c r="DY28" i="17"/>
  <c r="FD27" i="17"/>
  <c r="FC27" i="17"/>
  <c r="ET27" i="17"/>
  <c r="ES27" i="17"/>
  <c r="EJ27" i="17"/>
  <c r="EI27" i="17"/>
  <c r="DZ27" i="17"/>
  <c r="DX27" i="17"/>
  <c r="ED27" i="17" s="1"/>
  <c r="DW27" i="17"/>
  <c r="FD26" i="17"/>
  <c r="FC26" i="17"/>
  <c r="ES26" i="17"/>
  <c r="EJ26" i="17"/>
  <c r="EI26" i="17"/>
  <c r="EH26" i="17"/>
  <c r="EG26" i="17"/>
  <c r="DY26" i="17"/>
  <c r="DX26" i="17"/>
  <c r="FD25" i="17"/>
  <c r="FC25" i="17"/>
  <c r="EZ25" i="17"/>
  <c r="EY25" i="17"/>
  <c r="EP25" i="17"/>
  <c r="EJ25" i="17"/>
  <c r="EI25" i="17"/>
  <c r="EH25" i="17"/>
  <c r="EG25" i="17"/>
  <c r="FD24" i="17"/>
  <c r="FC24" i="17"/>
  <c r="EZ24" i="17"/>
  <c r="EY24" i="17"/>
  <c r="EO24" i="17"/>
  <c r="EJ24" i="17"/>
  <c r="EI24" i="17"/>
  <c r="FD23" i="17"/>
  <c r="FC23" i="17"/>
  <c r="EZ23" i="17"/>
  <c r="EY23" i="17"/>
  <c r="ET23" i="17"/>
  <c r="ES23" i="17"/>
  <c r="EJ23" i="17"/>
  <c r="EI23" i="17"/>
  <c r="DZ23" i="17"/>
  <c r="DY23" i="17"/>
  <c r="FC22" i="17"/>
  <c r="EZ22" i="17"/>
  <c r="EY22" i="17"/>
  <c r="ET22" i="17"/>
  <c r="ES22" i="17"/>
  <c r="EI22" i="17"/>
  <c r="EH22" i="17"/>
  <c r="DZ22" i="17"/>
  <c r="DY22" i="17"/>
  <c r="DX22" i="17"/>
  <c r="ED22" i="17" s="1"/>
  <c r="DW22" i="17"/>
  <c r="EC22" i="17" s="1"/>
  <c r="EZ21" i="17"/>
  <c r="EY21" i="17"/>
  <c r="ET21" i="17"/>
  <c r="ES21" i="17"/>
  <c r="EP21" i="17"/>
  <c r="EO21" i="17"/>
  <c r="EG21" i="17"/>
  <c r="EF21" i="17"/>
  <c r="DZ21" i="17"/>
  <c r="EY20" i="17"/>
  <c r="ET20" i="17"/>
  <c r="ES20" i="17"/>
  <c r="EP20" i="17"/>
  <c r="EO20" i="17"/>
  <c r="FD19" i="17"/>
  <c r="FC19" i="17"/>
  <c r="ET19" i="17"/>
  <c r="ES19" i="17"/>
  <c r="EJ19" i="17"/>
  <c r="EI19" i="17"/>
  <c r="DZ19" i="17"/>
  <c r="DY19" i="17"/>
  <c r="FD18" i="17"/>
  <c r="FC18" i="17"/>
  <c r="FB18" i="17"/>
  <c r="ES18" i="17"/>
  <c r="EJ18" i="17"/>
  <c r="EI18" i="17"/>
  <c r="EH18" i="17"/>
  <c r="EG18" i="17"/>
  <c r="DY18" i="17"/>
  <c r="DX18" i="17"/>
  <c r="DW18" i="17"/>
  <c r="EC18" i="17" s="1"/>
  <c r="FD17" i="17"/>
  <c r="FC17" i="17"/>
  <c r="EZ17" i="17"/>
  <c r="EY17" i="17"/>
  <c r="EO17" i="17"/>
  <c r="EJ17" i="17"/>
  <c r="EI17" i="17"/>
  <c r="EH17" i="17"/>
  <c r="EG17" i="17"/>
  <c r="FD16" i="17"/>
  <c r="FC16" i="17"/>
  <c r="EZ16" i="17"/>
  <c r="EY16" i="17"/>
  <c r="EO16" i="17"/>
  <c r="EJ16" i="17"/>
  <c r="EI16" i="17"/>
  <c r="FD15" i="17"/>
  <c r="FC15" i="17"/>
  <c r="EZ15" i="17"/>
  <c r="EY15" i="17"/>
  <c r="ET15" i="17"/>
  <c r="ES15" i="17"/>
  <c r="EJ15" i="17"/>
  <c r="EI15" i="17"/>
  <c r="EH15" i="17"/>
  <c r="EG15" i="17"/>
  <c r="DZ15" i="17"/>
  <c r="DY15" i="17"/>
  <c r="FC14" i="17"/>
  <c r="FB14" i="17"/>
  <c r="EZ14" i="17"/>
  <c r="EY14" i="17"/>
  <c r="ET14" i="17"/>
  <c r="ES14" i="17"/>
  <c r="EI14" i="17"/>
  <c r="EH14" i="17"/>
  <c r="EG14" i="17"/>
  <c r="EF14" i="17"/>
  <c r="EE14" i="17"/>
  <c r="EM14" i="17" s="1"/>
  <c r="EZ13" i="17"/>
  <c r="EY13" i="17"/>
  <c r="ET13" i="17"/>
  <c r="ES13" i="17"/>
  <c r="EP13" i="17"/>
  <c r="EO13" i="17"/>
  <c r="EG13" i="17"/>
  <c r="DY13" i="17"/>
  <c r="EY12" i="17"/>
  <c r="ET12" i="17"/>
  <c r="ES12" i="17"/>
  <c r="DZ12" i="17"/>
  <c r="DY12" i="17"/>
  <c r="DW12" i="17"/>
  <c r="EC12" i="17" s="1"/>
  <c r="FD11" i="17"/>
  <c r="FC11" i="17"/>
  <c r="ET11" i="17"/>
  <c r="ES11" i="17"/>
  <c r="EJ11" i="17"/>
  <c r="EI11" i="17"/>
  <c r="DZ11" i="17"/>
  <c r="DY11" i="17"/>
  <c r="DX11" i="17"/>
  <c r="ED11" i="17" s="1"/>
  <c r="DW11" i="17"/>
  <c r="EC11" i="17" s="1"/>
  <c r="FD10" i="17"/>
  <c r="FC10" i="17"/>
  <c r="ET10" i="17"/>
  <c r="ES10" i="17"/>
  <c r="EP10" i="17"/>
  <c r="EO10" i="17"/>
  <c r="EJ10" i="17"/>
  <c r="EI10" i="17"/>
  <c r="EG10" i="17"/>
  <c r="FD9" i="17"/>
  <c r="FC9" i="17"/>
  <c r="EZ9" i="17"/>
  <c r="EY9" i="17"/>
  <c r="ET9" i="17"/>
  <c r="EP9" i="17"/>
  <c r="EJ9" i="17"/>
  <c r="EI9" i="17"/>
  <c r="EH9" i="17"/>
  <c r="EG9" i="17"/>
  <c r="FD8" i="17"/>
  <c r="FC8" i="17"/>
  <c r="FA8" i="17"/>
  <c r="FG8" i="17" s="1"/>
  <c r="EZ8" i="17"/>
  <c r="EY8" i="17"/>
  <c r="EJ8" i="17"/>
  <c r="EI8" i="17"/>
  <c r="EH8" i="17"/>
  <c r="EG8" i="17"/>
  <c r="EF8" i="17"/>
  <c r="EN8" i="17" s="1"/>
  <c r="EE8" i="17"/>
  <c r="EM8" i="17" s="1"/>
  <c r="FD7" i="17"/>
  <c r="FC7" i="17"/>
  <c r="EZ7" i="17"/>
  <c r="EY7" i="17"/>
  <c r="ET7" i="17"/>
  <c r="ES7" i="17"/>
  <c r="EJ7" i="17"/>
  <c r="EI7" i="17"/>
  <c r="EH7" i="17"/>
  <c r="EG7" i="17"/>
  <c r="EF7" i="17"/>
  <c r="EN7" i="17" s="1"/>
  <c r="FO5" i="17"/>
  <c r="FD108" i="17" s="1"/>
  <c r="FN5" i="17"/>
  <c r="ES87" i="17" s="1"/>
  <c r="FM5" i="17"/>
  <c r="EI81" i="17" s="1"/>
  <c r="FL5" i="17"/>
  <c r="FW4" i="17"/>
  <c r="FV4" i="17"/>
  <c r="FU4" i="17"/>
  <c r="FT4" i="17"/>
  <c r="FS4" i="17"/>
  <c r="FO4" i="17"/>
  <c r="FA62" i="17" s="1"/>
  <c r="FN4" i="17"/>
  <c r="EQ76" i="17" s="1"/>
  <c r="FM4" i="17"/>
  <c r="EH80" i="17" s="1"/>
  <c r="FL4" i="17"/>
  <c r="DZ112" i="17" s="1"/>
  <c r="FW3" i="17"/>
  <c r="FV3" i="17"/>
  <c r="FU3" i="17"/>
  <c r="FT3" i="17"/>
  <c r="FS3" i="17"/>
  <c r="FO3" i="17"/>
  <c r="EZ90" i="17" s="1"/>
  <c r="FN3" i="17"/>
  <c r="EO76" i="17" s="1"/>
  <c r="FM3" i="17"/>
  <c r="EE61" i="17" s="1"/>
  <c r="FL3" i="17"/>
  <c r="DX79" i="17" s="1"/>
  <c r="FO2" i="17"/>
  <c r="FN2" i="17"/>
  <c r="FM2" i="17"/>
  <c r="EB50" i="17"/>
  <c r="EL50" i="17" s="1"/>
  <c r="EV50" i="17" s="1"/>
  <c r="FF50" i="17" s="1"/>
  <c r="EB48" i="17"/>
  <c r="EL48" i="17" s="1"/>
  <c r="EB32" i="17"/>
  <c r="EL32" i="17" s="1"/>
  <c r="C21" i="12"/>
  <c r="EB60" i="17" s="1"/>
  <c r="EL60" i="17" s="1"/>
  <c r="C20" i="12"/>
  <c r="EB59" i="17" s="1"/>
  <c r="EL59" i="17" s="1"/>
  <c r="EV59" i="17" s="1"/>
  <c r="FF59" i="17" s="1"/>
  <c r="C10" i="12" l="1"/>
  <c r="EB39" i="17" s="1"/>
  <c r="EL39" i="17" s="1"/>
  <c r="EB38" i="17"/>
  <c r="C15" i="12"/>
  <c r="EB53" i="17" s="1"/>
  <c r="EB52" i="17"/>
  <c r="EL52" i="17" s="1"/>
  <c r="EV52" i="17" s="1"/>
  <c r="EB54" i="17"/>
  <c r="EL54" i="17" s="1"/>
  <c r="EM54" i="17" s="1"/>
  <c r="E16" i="15" s="1"/>
  <c r="E36" i="15" s="1"/>
  <c r="FH25" i="17"/>
  <c r="EC105" i="17"/>
  <c r="EM32" i="17"/>
  <c r="E6" i="15" s="1"/>
  <c r="EV32" i="17"/>
  <c r="FH24" i="17"/>
  <c r="ED79" i="17"/>
  <c r="FG28" i="17"/>
  <c r="FG23" i="17"/>
  <c r="EX13" i="17"/>
  <c r="FH9" i="17"/>
  <c r="FH16" i="17"/>
  <c r="EC27" i="17"/>
  <c r="FB98" i="17"/>
  <c r="ER44" i="17"/>
  <c r="FB91" i="17"/>
  <c r="FG24" i="17"/>
  <c r="DX28" i="17"/>
  <c r="ED28" i="17" s="1"/>
  <c r="EQ35" i="17"/>
  <c r="EF48" i="17"/>
  <c r="EE57" i="17"/>
  <c r="FA16" i="17"/>
  <c r="FG16" i="17" s="1"/>
  <c r="EF22" i="17"/>
  <c r="EQ25" i="17"/>
  <c r="DX38" i="17"/>
  <c r="DW13" i="17"/>
  <c r="EC13" i="17" s="1"/>
  <c r="EQ17" i="17"/>
  <c r="EW17" i="17" s="1"/>
  <c r="ER21" i="17"/>
  <c r="EX21" i="17" s="1"/>
  <c r="FA24" i="17"/>
  <c r="FA32" i="17"/>
  <c r="EQ39" i="17"/>
  <c r="EO42" i="17"/>
  <c r="EF85" i="17"/>
  <c r="EF50" i="17"/>
  <c r="EE100" i="17"/>
  <c r="ER19" i="17"/>
  <c r="EX55" i="17"/>
  <c r="H17" i="15" s="1"/>
  <c r="FF55" i="17"/>
  <c r="FB61" i="17"/>
  <c r="FH61" i="17" s="1"/>
  <c r="EQ71" i="17"/>
  <c r="EN48" i="17"/>
  <c r="F11" i="15" s="1"/>
  <c r="EX50" i="17"/>
  <c r="H13" i="15" s="1"/>
  <c r="H34" i="15" s="1"/>
  <c r="ER71" i="17"/>
  <c r="ER38" i="17"/>
  <c r="FA91" i="17"/>
  <c r="FA23" i="17"/>
  <c r="DW28" i="17"/>
  <c r="EC28" i="17" s="1"/>
  <c r="FB50" i="17"/>
  <c r="FH50" i="17" s="1"/>
  <c r="J13" i="15" s="1"/>
  <c r="J34" i="15" s="1"/>
  <c r="DX56" i="17"/>
  <c r="DW110" i="17"/>
  <c r="DW9" i="17"/>
  <c r="EC9" i="17" s="1"/>
  <c r="EF34" i="17"/>
  <c r="EN34" i="17" s="1"/>
  <c r="F7" i="15" s="1"/>
  <c r="ER59" i="17"/>
  <c r="EX59" i="17" s="1"/>
  <c r="H20" i="15" s="1"/>
  <c r="EP17" i="17"/>
  <c r="EX17" i="17" s="1"/>
  <c r="EO26" i="17"/>
  <c r="FB38" i="17"/>
  <c r="EQ40" i="17"/>
  <c r="DX46" i="17"/>
  <c r="EP11" i="17"/>
  <c r="EX11" i="17" s="1"/>
  <c r="EE16" i="17"/>
  <c r="EM16" i="17" s="1"/>
  <c r="EO18" i="17"/>
  <c r="EW18" i="17" s="1"/>
  <c r="DX20" i="17"/>
  <c r="ED20" i="17" s="1"/>
  <c r="EQ22" i="17"/>
  <c r="EG23" i="17"/>
  <c r="FA25" i="17"/>
  <c r="FG25" i="17" s="1"/>
  <c r="ER26" i="17"/>
  <c r="EO27" i="17"/>
  <c r="EW27" i="17" s="1"/>
  <c r="EE28" i="17"/>
  <c r="EM28" i="17" s="1"/>
  <c r="DZ29" i="17"/>
  <c r="DW30" i="17"/>
  <c r="EH32" i="17"/>
  <c r="EO34" i="17"/>
  <c r="DY35" i="17"/>
  <c r="FA35" i="17"/>
  <c r="EO36" i="17"/>
  <c r="ER40" i="17"/>
  <c r="DY45" i="17"/>
  <c r="DY46" i="17"/>
  <c r="EP47" i="17"/>
  <c r="EX47" i="17" s="1"/>
  <c r="EO48" i="17"/>
  <c r="EH50" i="17"/>
  <c r="EN50" i="17" s="1"/>
  <c r="F13" i="15" s="1"/>
  <c r="F34" i="15" s="1"/>
  <c r="ER53" i="17"/>
  <c r="EO54" i="17"/>
  <c r="FA58" i="17"/>
  <c r="DW67" i="17"/>
  <c r="DZ70" i="17"/>
  <c r="FB75" i="17"/>
  <c r="EF86" i="17"/>
  <c r="EF89" i="17"/>
  <c r="DW92" i="17"/>
  <c r="EC92" i="17" s="1"/>
  <c r="EF100" i="17"/>
  <c r="EG115" i="17"/>
  <c r="DY120" i="17"/>
  <c r="EX9" i="17"/>
  <c r="ER12" i="17"/>
  <c r="EQ19" i="17"/>
  <c r="EW35" i="17"/>
  <c r="G8" i="15" s="1"/>
  <c r="FB37" i="17"/>
  <c r="ED18" i="17"/>
  <c r="ED36" i="17"/>
  <c r="EQ13" i="17"/>
  <c r="EW13" i="17" s="1"/>
  <c r="ER13" i="17"/>
  <c r="EQ20" i="17"/>
  <c r="EW20" i="17" s="1"/>
  <c r="FA9" i="17"/>
  <c r="FG9" i="17" s="1"/>
  <c r="EL53" i="17"/>
  <c r="FB23" i="17"/>
  <c r="DX64" i="17"/>
  <c r="ED64" i="17" s="1"/>
  <c r="FA106" i="17"/>
  <c r="EE32" i="17"/>
  <c r="FA38" i="17"/>
  <c r="ED56" i="17"/>
  <c r="D18" i="15" s="1"/>
  <c r="FB106" i="17"/>
  <c r="ER14" i="17"/>
  <c r="EF32" i="17"/>
  <c r="EN32" i="17" s="1"/>
  <c r="F6" i="15" s="1"/>
  <c r="DW35" i="17"/>
  <c r="EP40" i="17"/>
  <c r="DW46" i="17"/>
  <c r="EF23" i="17"/>
  <c r="EN23" i="17" s="1"/>
  <c r="EM48" i="17"/>
  <c r="E11" i="15" s="1"/>
  <c r="EQ53" i="17"/>
  <c r="EE12" i="17"/>
  <c r="DY7" i="17"/>
  <c r="EO8" i="17"/>
  <c r="DW10" i="17"/>
  <c r="EC10" i="17" s="1"/>
  <c r="DZ13" i="17"/>
  <c r="EF16" i="17"/>
  <c r="FA17" i="17"/>
  <c r="FG17" i="17" s="1"/>
  <c r="EP18" i="17"/>
  <c r="DY20" i="17"/>
  <c r="ER22" i="17"/>
  <c r="EH23" i="17"/>
  <c r="FB25" i="17"/>
  <c r="EP27" i="17"/>
  <c r="DX30" i="17"/>
  <c r="DW33" i="17"/>
  <c r="EP34" i="17"/>
  <c r="EX34" i="17" s="1"/>
  <c r="H7" i="15" s="1"/>
  <c r="DZ35" i="17"/>
  <c r="FB35" i="17"/>
  <c r="EQ36" i="17"/>
  <c r="DZ45" i="17"/>
  <c r="DZ46" i="17"/>
  <c r="EQ47" i="17"/>
  <c r="EP48" i="17"/>
  <c r="EP54" i="17"/>
  <c r="EV56" i="17"/>
  <c r="FA57" i="17"/>
  <c r="DX67" i="17"/>
  <c r="ED67" i="17" s="1"/>
  <c r="EO70" i="17"/>
  <c r="EW70" i="17" s="1"/>
  <c r="DW79" i="17"/>
  <c r="EC79" i="17" s="1"/>
  <c r="EH86" i="17"/>
  <c r="EP89" i="17"/>
  <c r="EX89" i="17" s="1"/>
  <c r="EH96" i="17"/>
  <c r="EO116" i="17"/>
  <c r="EG120" i="17"/>
  <c r="FB116" i="17"/>
  <c r="FB108" i="17"/>
  <c r="FB100" i="17"/>
  <c r="FH100" i="17" s="1"/>
  <c r="FB92" i="17"/>
  <c r="FB84" i="17"/>
  <c r="FB76" i="17"/>
  <c r="FA116" i="17"/>
  <c r="FA108" i="17"/>
  <c r="FA100" i="17"/>
  <c r="FA92" i="17"/>
  <c r="FG92" i="17" s="1"/>
  <c r="FA118" i="17"/>
  <c r="FA110" i="17"/>
  <c r="FA102" i="17"/>
  <c r="FG102" i="17" s="1"/>
  <c r="FA94" i="17"/>
  <c r="FA86" i="17"/>
  <c r="FA78" i="17"/>
  <c r="FB119" i="17"/>
  <c r="FB111" i="17"/>
  <c r="FB103" i="17"/>
  <c r="FB95" i="17"/>
  <c r="FA119" i="17"/>
  <c r="FA111" i="17"/>
  <c r="FB114" i="17"/>
  <c r="FA104" i="17"/>
  <c r="FA89" i="17"/>
  <c r="FB78" i="17"/>
  <c r="FA75" i="17"/>
  <c r="FB68" i="17"/>
  <c r="FA114" i="17"/>
  <c r="FB107" i="17"/>
  <c r="FB99" i="17"/>
  <c r="FB94" i="17"/>
  <c r="FB81" i="17"/>
  <c r="FA68" i="17"/>
  <c r="FB117" i="17"/>
  <c r="FA107" i="17"/>
  <c r="FA99" i="17"/>
  <c r="FA81" i="17"/>
  <c r="FB69" i="17"/>
  <c r="FB120" i="17"/>
  <c r="FA117" i="17"/>
  <c r="FB110" i="17"/>
  <c r="FB101" i="17"/>
  <c r="FB96" i="17"/>
  <c r="FB87" i="17"/>
  <c r="FA84" i="17"/>
  <c r="FA69" i="17"/>
  <c r="FA120" i="17"/>
  <c r="FB115" i="17"/>
  <c r="FA98" i="17"/>
  <c r="FA96" i="17"/>
  <c r="FB85" i="17"/>
  <c r="FB66" i="17"/>
  <c r="FA63" i="17"/>
  <c r="FB59" i="17"/>
  <c r="FA51" i="17"/>
  <c r="FA50" i="17"/>
  <c r="FG50" i="17" s="1"/>
  <c r="I13" i="15" s="1"/>
  <c r="I34" i="15" s="1"/>
  <c r="FA115" i="17"/>
  <c r="FB97" i="17"/>
  <c r="FA85" i="17"/>
  <c r="FA76" i="17"/>
  <c r="FA66" i="17"/>
  <c r="FB64" i="17"/>
  <c r="FA59" i="17"/>
  <c r="FB118" i="17"/>
  <c r="FA97" i="17"/>
  <c r="FA95" i="17"/>
  <c r="FB73" i="17"/>
  <c r="FA64" i="17"/>
  <c r="FB89" i="17"/>
  <c r="FB80" i="17"/>
  <c r="FA73" i="17"/>
  <c r="FA80" i="17"/>
  <c r="FB70" i="17"/>
  <c r="FB93" i="17"/>
  <c r="FB88" i="17"/>
  <c r="FB79" i="17"/>
  <c r="FA70" i="17"/>
  <c r="FA112" i="17"/>
  <c r="FA67" i="17"/>
  <c r="FB63" i="17"/>
  <c r="FB48" i="17"/>
  <c r="FA45" i="17"/>
  <c r="FA93" i="17"/>
  <c r="FB56" i="17"/>
  <c r="FB55" i="17"/>
  <c r="FA48" i="17"/>
  <c r="FB46" i="17"/>
  <c r="FB105" i="17"/>
  <c r="FB60" i="17"/>
  <c r="FA56" i="17"/>
  <c r="FA55" i="17"/>
  <c r="FB54" i="17"/>
  <c r="FA46" i="17"/>
  <c r="FA105" i="17"/>
  <c r="FA60" i="17"/>
  <c r="FA54" i="17"/>
  <c r="FB47" i="17"/>
  <c r="FB102" i="17"/>
  <c r="FB62" i="17"/>
  <c r="FH62" i="17" s="1"/>
  <c r="FA47" i="17"/>
  <c r="FG47" i="17" s="1"/>
  <c r="FA113" i="17"/>
  <c r="FB74" i="17"/>
  <c r="FB72" i="17"/>
  <c r="FB45" i="17"/>
  <c r="FA37" i="17"/>
  <c r="FB27" i="17"/>
  <c r="FB19" i="17"/>
  <c r="FB11" i="17"/>
  <c r="FA74" i="17"/>
  <c r="FA72" i="17"/>
  <c r="FB40" i="17"/>
  <c r="FA27" i="17"/>
  <c r="FA19" i="17"/>
  <c r="FA11" i="17"/>
  <c r="FB90" i="17"/>
  <c r="FH90" i="17" s="1"/>
  <c r="FB83" i="17"/>
  <c r="FA79" i="17"/>
  <c r="FB42" i="17"/>
  <c r="FA40" i="17"/>
  <c r="FB34" i="17"/>
  <c r="FB28" i="17"/>
  <c r="FB20" i="17"/>
  <c r="FB12" i="17"/>
  <c r="FA103" i="17"/>
  <c r="FG103" i="17" s="1"/>
  <c r="FA83" i="17"/>
  <c r="FB53" i="17"/>
  <c r="FB49" i="17"/>
  <c r="FA42" i="17"/>
  <c r="FA34" i="17"/>
  <c r="FA28" i="17"/>
  <c r="FA20" i="17"/>
  <c r="FG20" i="17" s="1"/>
  <c r="FA12" i="17"/>
  <c r="FA101" i="17"/>
  <c r="FB77" i="17"/>
  <c r="FB67" i="17"/>
  <c r="FB65" i="17"/>
  <c r="FA53" i="17"/>
  <c r="FB51" i="17"/>
  <c r="FH51" i="17" s="1"/>
  <c r="FA49" i="17"/>
  <c r="FG49" i="17" s="1"/>
  <c r="I12" i="15" s="1"/>
  <c r="FB29" i="17"/>
  <c r="FH29" i="17" s="1"/>
  <c r="FB21" i="17"/>
  <c r="FB13" i="17"/>
  <c r="FA77" i="17"/>
  <c r="FA65" i="17"/>
  <c r="FA88" i="17"/>
  <c r="FG88" i="17" s="1"/>
  <c r="FB58" i="17"/>
  <c r="FA44" i="17"/>
  <c r="FA30" i="17"/>
  <c r="FG30" i="17" s="1"/>
  <c r="FA22" i="17"/>
  <c r="FG22" i="17" s="1"/>
  <c r="FB8" i="17"/>
  <c r="FH8" i="17" s="1"/>
  <c r="EC74" i="17"/>
  <c r="FA109" i="17"/>
  <c r="ER29" i="17"/>
  <c r="EX29" i="17" s="1"/>
  <c r="FH87" i="17"/>
  <c r="EV60" i="17"/>
  <c r="EQ44" i="17"/>
  <c r="ER20" i="17"/>
  <c r="EX20" i="17" s="1"/>
  <c r="EE22" i="17"/>
  <c r="EE9" i="17"/>
  <c r="EM9" i="17" s="1"/>
  <c r="EF15" i="17"/>
  <c r="EN15" i="17" s="1"/>
  <c r="DW29" i="17"/>
  <c r="EC29" i="17" s="1"/>
  <c r="EF57" i="17"/>
  <c r="DX75" i="17"/>
  <c r="ED75" i="17" s="1"/>
  <c r="FB16" i="17"/>
  <c r="EE23" i="17"/>
  <c r="FA43" i="17"/>
  <c r="FG43" i="17" s="1"/>
  <c r="EF51" i="17"/>
  <c r="EN51" i="17" s="1"/>
  <c r="ER62" i="17"/>
  <c r="EO11" i="17"/>
  <c r="DW20" i="17"/>
  <c r="EC20" i="17" s="1"/>
  <c r="EP26" i="17"/>
  <c r="EW49" i="17"/>
  <c r="G12" i="15" s="1"/>
  <c r="FH7" i="17"/>
  <c r="FB10" i="17"/>
  <c r="EQ11" i="17"/>
  <c r="FA13" i="17"/>
  <c r="FG13" i="17" s="1"/>
  <c r="DZ7" i="17"/>
  <c r="FA7" i="17"/>
  <c r="FG7" i="17" s="1"/>
  <c r="DX10" i="17"/>
  <c r="ER11" i="17"/>
  <c r="DW14" i="17"/>
  <c r="EG16" i="17"/>
  <c r="FB17" i="17"/>
  <c r="FH17" i="17" s="1"/>
  <c r="EQ18" i="17"/>
  <c r="DZ20" i="17"/>
  <c r="EE24" i="17"/>
  <c r="FA26" i="17"/>
  <c r="EQ27" i="17"/>
  <c r="DY30" i="17"/>
  <c r="FB30" i="17"/>
  <c r="FH30" i="17" s="1"/>
  <c r="DX33" i="17"/>
  <c r="ED33" i="17" s="1"/>
  <c r="FH33" i="17"/>
  <c r="EQ34" i="17"/>
  <c r="EW34" i="17" s="1"/>
  <c r="G7" i="15" s="1"/>
  <c r="ER36" i="17"/>
  <c r="EO37" i="17"/>
  <c r="ER47" i="17"/>
  <c r="EO49" i="17"/>
  <c r="EM52" i="17"/>
  <c r="E14" i="15" s="1"/>
  <c r="EO55" i="17"/>
  <c r="EN56" i="17"/>
  <c r="F18" i="15" s="1"/>
  <c r="FB57" i="17"/>
  <c r="FH57" i="17" s="1"/>
  <c r="DX61" i="17"/>
  <c r="ED61" i="17" s="1"/>
  <c r="DW63" i="17"/>
  <c r="EC63" i="17" s="1"/>
  <c r="DW65" i="17"/>
  <c r="EC65" i="17" s="1"/>
  <c r="DY67" i="17"/>
  <c r="EP70" i="17"/>
  <c r="EX70" i="17" s="1"/>
  <c r="EO73" i="17"/>
  <c r="EW73" i="17" s="1"/>
  <c r="FA82" i="17"/>
  <c r="FG82" i="17" s="1"/>
  <c r="DZ90" i="17"/>
  <c r="DY112" i="17"/>
  <c r="EQ29" i="17"/>
  <c r="ER65" i="17"/>
  <c r="EV58" i="17"/>
  <c r="FA71" i="17"/>
  <c r="FA87" i="17"/>
  <c r="FB15" i="17"/>
  <c r="FH15" i="17" s="1"/>
  <c r="FH23" i="17"/>
  <c r="EQ30" i="17"/>
  <c r="DX120" i="17"/>
  <c r="DX112" i="17"/>
  <c r="ED112" i="17" s="1"/>
  <c r="DX104" i="17"/>
  <c r="ED104" i="17" s="1"/>
  <c r="DX96" i="17"/>
  <c r="ED96" i="17" s="1"/>
  <c r="DX88" i="17"/>
  <c r="DX80" i="17"/>
  <c r="ED80" i="17" s="1"/>
  <c r="DW120" i="17"/>
  <c r="DW112" i="17"/>
  <c r="EC112" i="17" s="1"/>
  <c r="DW104" i="17"/>
  <c r="DW96" i="17"/>
  <c r="EC96" i="17" s="1"/>
  <c r="DW114" i="17"/>
  <c r="DW106" i="17"/>
  <c r="DW98" i="17"/>
  <c r="EC98" i="17" s="1"/>
  <c r="DW90" i="17"/>
  <c r="DW82" i="17"/>
  <c r="DX115" i="17"/>
  <c r="ED115" i="17" s="1"/>
  <c r="DX107" i="17"/>
  <c r="DX99" i="17"/>
  <c r="DW115" i="17"/>
  <c r="EC115" i="17" s="1"/>
  <c r="DW107" i="17"/>
  <c r="EC107" i="17" s="1"/>
  <c r="DW111" i="17"/>
  <c r="DW102" i="17"/>
  <c r="DW97" i="17"/>
  <c r="EC97" i="17" s="1"/>
  <c r="DW91" i="17"/>
  <c r="EC91" i="17" s="1"/>
  <c r="DW77" i="17"/>
  <c r="EC77" i="17" s="1"/>
  <c r="DX72" i="17"/>
  <c r="ED72" i="17" s="1"/>
  <c r="DX114" i="17"/>
  <c r="ED114" i="17" s="1"/>
  <c r="DX83" i="17"/>
  <c r="ED83" i="17" s="1"/>
  <c r="DW80" i="17"/>
  <c r="EC80" i="17" s="1"/>
  <c r="DW72" i="17"/>
  <c r="DX117" i="17"/>
  <c r="DW99" i="17"/>
  <c r="DW83" i="17"/>
  <c r="DX73" i="17"/>
  <c r="ED73" i="17" s="1"/>
  <c r="DW117" i="17"/>
  <c r="DX110" i="17"/>
  <c r="DX86" i="17"/>
  <c r="DW73" i="17"/>
  <c r="DX89" i="17"/>
  <c r="DX66" i="17"/>
  <c r="DX57" i="17"/>
  <c r="ED57" i="17" s="1"/>
  <c r="DW54" i="17"/>
  <c r="DX95" i="17"/>
  <c r="ED95" i="17" s="1"/>
  <c r="DX94" i="17"/>
  <c r="ED94" i="17" s="1"/>
  <c r="DW89" i="17"/>
  <c r="EC89" i="17" s="1"/>
  <c r="DX85" i="17"/>
  <c r="ED85" i="17" s="1"/>
  <c r="DX76" i="17"/>
  <c r="DW66" i="17"/>
  <c r="DW95" i="17"/>
  <c r="DW94" i="17"/>
  <c r="DW85" i="17"/>
  <c r="DW76" i="17"/>
  <c r="DX71" i="17"/>
  <c r="DX58" i="17"/>
  <c r="DX84" i="17"/>
  <c r="DW71" i="17"/>
  <c r="DW84" i="17"/>
  <c r="EC84" i="17" s="1"/>
  <c r="DX68" i="17"/>
  <c r="ED68" i="17" s="1"/>
  <c r="DW61" i="17"/>
  <c r="EC61" i="17" s="1"/>
  <c r="DX93" i="17"/>
  <c r="ED93" i="17" s="1"/>
  <c r="DX92" i="17"/>
  <c r="ED92" i="17" s="1"/>
  <c r="DW68" i="17"/>
  <c r="DW118" i="17"/>
  <c r="DW116" i="17"/>
  <c r="DX103" i="17"/>
  <c r="ED103" i="17" s="1"/>
  <c r="DX100" i="17"/>
  <c r="DW81" i="17"/>
  <c r="EC81" i="17" s="1"/>
  <c r="DW70" i="17"/>
  <c r="EC70" i="17" s="1"/>
  <c r="DW69" i="17"/>
  <c r="EC69" i="17" s="1"/>
  <c r="DX53" i="17"/>
  <c r="ED53" i="17" s="1"/>
  <c r="D15" i="15" s="1"/>
  <c r="DW51" i="17"/>
  <c r="DW103" i="17"/>
  <c r="EC103" i="17" s="1"/>
  <c r="DW100" i="17"/>
  <c r="EC100" i="17" s="1"/>
  <c r="DX90" i="17"/>
  <c r="DW86" i="17"/>
  <c r="DW53" i="17"/>
  <c r="DX42" i="17"/>
  <c r="ED42" i="17" s="1"/>
  <c r="DX111" i="17"/>
  <c r="DX109" i="17"/>
  <c r="DX97" i="17"/>
  <c r="DX78" i="17"/>
  <c r="DX77" i="17"/>
  <c r="DW42" i="17"/>
  <c r="EC42" i="17" s="1"/>
  <c r="DW109" i="17"/>
  <c r="DX82" i="17"/>
  <c r="DW78" i="17"/>
  <c r="DW58" i="17"/>
  <c r="DX52" i="17"/>
  <c r="DX50" i="17"/>
  <c r="DX43" i="17"/>
  <c r="DW39" i="17"/>
  <c r="EC39" i="17" s="1"/>
  <c r="C10" i="15" s="1"/>
  <c r="DX101" i="17"/>
  <c r="ED101" i="17" s="1"/>
  <c r="DX91" i="17"/>
  <c r="ED91" i="17" s="1"/>
  <c r="DX87" i="17"/>
  <c r="DX62" i="17"/>
  <c r="DW52" i="17"/>
  <c r="DW50" i="17"/>
  <c r="DX45" i="17"/>
  <c r="DW34" i="17"/>
  <c r="EC34" i="17" s="1"/>
  <c r="C7" i="15" s="1"/>
  <c r="DX31" i="17"/>
  <c r="DX23" i="17"/>
  <c r="ED23" i="17" s="1"/>
  <c r="DX15" i="17"/>
  <c r="ED15" i="17" s="1"/>
  <c r="DX7" i="17"/>
  <c r="DX54" i="17"/>
  <c r="DW45" i="17"/>
  <c r="EC45" i="17" s="1"/>
  <c r="DW31" i="17"/>
  <c r="EC31" i="17" s="1"/>
  <c r="DW23" i="17"/>
  <c r="EC23" i="17" s="1"/>
  <c r="DW15" i="17"/>
  <c r="EC15" i="17" s="1"/>
  <c r="DW7" i="17"/>
  <c r="EC7" i="17" s="1"/>
  <c r="DW87" i="17"/>
  <c r="DX74" i="17"/>
  <c r="DX59" i="17"/>
  <c r="DX48" i="17"/>
  <c r="ED48" i="17" s="1"/>
  <c r="D11" i="15" s="1"/>
  <c r="DX32" i="17"/>
  <c r="ED32" i="17" s="1"/>
  <c r="D6" i="15" s="1"/>
  <c r="DX24" i="17"/>
  <c r="ED24" i="17" s="1"/>
  <c r="DX16" i="17"/>
  <c r="ED16" i="17" s="1"/>
  <c r="DX8" i="17"/>
  <c r="DX116" i="17"/>
  <c r="DX102" i="17"/>
  <c r="ED102" i="17" s="1"/>
  <c r="DW59" i="17"/>
  <c r="DW48" i="17"/>
  <c r="EC48" i="17" s="1"/>
  <c r="C11" i="15" s="1"/>
  <c r="DW32" i="17"/>
  <c r="EC32" i="17" s="1"/>
  <c r="C6" i="15" s="1"/>
  <c r="DW24" i="17"/>
  <c r="EC24" i="17" s="1"/>
  <c r="DW16" i="17"/>
  <c r="EC16" i="17" s="1"/>
  <c r="DW8" i="17"/>
  <c r="EC8" i="17" s="1"/>
  <c r="DW93" i="17"/>
  <c r="DX25" i="17"/>
  <c r="DX17" i="17"/>
  <c r="DX9" i="17"/>
  <c r="DX106" i="17"/>
  <c r="DW113" i="17"/>
  <c r="EC113" i="17" s="1"/>
  <c r="DX108" i="17"/>
  <c r="DW101" i="17"/>
  <c r="DW62" i="17"/>
  <c r="DX55" i="17"/>
  <c r="ED55" i="17" s="1"/>
  <c r="D17" i="15" s="1"/>
  <c r="DW49" i="17"/>
  <c r="EC49" i="17" s="1"/>
  <c r="C12" i="15" s="1"/>
  <c r="DW47" i="17"/>
  <c r="EC47" i="17" s="1"/>
  <c r="DW44" i="17"/>
  <c r="EC44" i="17" s="1"/>
  <c r="DW40" i="17"/>
  <c r="EC40" i="17" s="1"/>
  <c r="DX37" i="17"/>
  <c r="ED37" i="17" s="1"/>
  <c r="DW26" i="17"/>
  <c r="EC26" i="17" s="1"/>
  <c r="DX12" i="17"/>
  <c r="ED12" i="17" s="1"/>
  <c r="FF34" i="17"/>
  <c r="FB9" i="17"/>
  <c r="EE15" i="17"/>
  <c r="EM15" i="17" s="1"/>
  <c r="EX25" i="17"/>
  <c r="DX47" i="17"/>
  <c r="EF54" i="17"/>
  <c r="DW75" i="17"/>
  <c r="EC75" i="17" s="1"/>
  <c r="EP119" i="17"/>
  <c r="EX119" i="17" s="1"/>
  <c r="EP111" i="17"/>
  <c r="EX111" i="17" s="1"/>
  <c r="EP103" i="17"/>
  <c r="EX103" i="17" s="1"/>
  <c r="EP95" i="17"/>
  <c r="EX95" i="17" s="1"/>
  <c r="EP87" i="17"/>
  <c r="EX87" i="17" s="1"/>
  <c r="EP79" i="17"/>
  <c r="EO119" i="17"/>
  <c r="EO111" i="17"/>
  <c r="EO103" i="17"/>
  <c r="EO95" i="17"/>
  <c r="EO113" i="17"/>
  <c r="EO105" i="17"/>
  <c r="EO97" i="17"/>
  <c r="EO89" i="17"/>
  <c r="EO81" i="17"/>
  <c r="EP114" i="17"/>
  <c r="EX114" i="17" s="1"/>
  <c r="EP106" i="17"/>
  <c r="EP98" i="17"/>
  <c r="EO114" i="17"/>
  <c r="EW114" i="17" s="1"/>
  <c r="EO106" i="17"/>
  <c r="EW106" i="17" s="1"/>
  <c r="EP112" i="17"/>
  <c r="EX112" i="17" s="1"/>
  <c r="EO82" i="17"/>
  <c r="EW82" i="17" s="1"/>
  <c r="EP71" i="17"/>
  <c r="EP115" i="17"/>
  <c r="EO112" i="17"/>
  <c r="EP105" i="17"/>
  <c r="EP100" i="17"/>
  <c r="EP85" i="17"/>
  <c r="EO71" i="17"/>
  <c r="EO115" i="17"/>
  <c r="EP108" i="17"/>
  <c r="EO100" i="17"/>
  <c r="EW100" i="17" s="1"/>
  <c r="EP93" i="17"/>
  <c r="EX93" i="17" s="1"/>
  <c r="EP88" i="17"/>
  <c r="EX88" i="17" s="1"/>
  <c r="EO85" i="17"/>
  <c r="EP72" i="17"/>
  <c r="EX72" i="17" s="1"/>
  <c r="EO108" i="17"/>
  <c r="EW108" i="17" s="1"/>
  <c r="EO93" i="17"/>
  <c r="EW93" i="17" s="1"/>
  <c r="EP91" i="17"/>
  <c r="EO88" i="17"/>
  <c r="EP77" i="17"/>
  <c r="EO72" i="17"/>
  <c r="EO104" i="17"/>
  <c r="EO91" i="17"/>
  <c r="EP67" i="17"/>
  <c r="EP102" i="17"/>
  <c r="EO87" i="17"/>
  <c r="EP78" i="17"/>
  <c r="EX78" i="17" s="1"/>
  <c r="EO67" i="17"/>
  <c r="EP110" i="17"/>
  <c r="EX110" i="17" s="1"/>
  <c r="EP109" i="17"/>
  <c r="EX109" i="17" s="1"/>
  <c r="EO102" i="17"/>
  <c r="EW102" i="17" s="1"/>
  <c r="EO78" i="17"/>
  <c r="EW78" i="17" s="1"/>
  <c r="EP74" i="17"/>
  <c r="EX74" i="17" s="1"/>
  <c r="EO58" i="17"/>
  <c r="EP57" i="17"/>
  <c r="EO110" i="17"/>
  <c r="EO109" i="17"/>
  <c r="EP101" i="17"/>
  <c r="EP99" i="17"/>
  <c r="EP86" i="17"/>
  <c r="EP82" i="17"/>
  <c r="EO74" i="17"/>
  <c r="EP113" i="17"/>
  <c r="EO101" i="17"/>
  <c r="EO99" i="17"/>
  <c r="EO86" i="17"/>
  <c r="EO77" i="17"/>
  <c r="EP69" i="17"/>
  <c r="EP56" i="17"/>
  <c r="EP118" i="17"/>
  <c r="EP117" i="17"/>
  <c r="EP116" i="17"/>
  <c r="EP97" i="17"/>
  <c r="EP90" i="17"/>
  <c r="EO69" i="17"/>
  <c r="EP83" i="17"/>
  <c r="EO66" i="17"/>
  <c r="EP61" i="17"/>
  <c r="EO57" i="17"/>
  <c r="EP53" i="17"/>
  <c r="EO117" i="17"/>
  <c r="EO83" i="17"/>
  <c r="EP65" i="17"/>
  <c r="EX65" i="17" s="1"/>
  <c r="EO61" i="17"/>
  <c r="EW61" i="17" s="1"/>
  <c r="EO53" i="17"/>
  <c r="EP41" i="17"/>
  <c r="EP39" i="17"/>
  <c r="EP104" i="17"/>
  <c r="EO65" i="17"/>
  <c r="EP64" i="17"/>
  <c r="EP51" i="17"/>
  <c r="EX51" i="17" s="1"/>
  <c r="EP50" i="17"/>
  <c r="EO41" i="17"/>
  <c r="EO39" i="17"/>
  <c r="EP107" i="17"/>
  <c r="EP92" i="17"/>
  <c r="EX92" i="17" s="1"/>
  <c r="EP80" i="17"/>
  <c r="EX80" i="17" s="1"/>
  <c r="EP75" i="17"/>
  <c r="EX75" i="17" s="1"/>
  <c r="EO64" i="17"/>
  <c r="EW64" i="17" s="1"/>
  <c r="EP52" i="17"/>
  <c r="EO51" i="17"/>
  <c r="EW51" i="17" s="1"/>
  <c r="EO50" i="17"/>
  <c r="EP42" i="17"/>
  <c r="EO107" i="17"/>
  <c r="EP96" i="17"/>
  <c r="EO92" i="17"/>
  <c r="EP84" i="17"/>
  <c r="EO80" i="17"/>
  <c r="EO79" i="17"/>
  <c r="EO75" i="17"/>
  <c r="EP63" i="17"/>
  <c r="EX63" i="17" s="1"/>
  <c r="EO52" i="17"/>
  <c r="EO118" i="17"/>
  <c r="EW118" i="17" s="1"/>
  <c r="EO33" i="17"/>
  <c r="EP30" i="17"/>
  <c r="EX30" i="17" s="1"/>
  <c r="EP22" i="17"/>
  <c r="EX22" i="17" s="1"/>
  <c r="EP14" i="17"/>
  <c r="EX14" i="17" s="1"/>
  <c r="EO63" i="17"/>
  <c r="EP62" i="17"/>
  <c r="EX62" i="17" s="1"/>
  <c r="EP46" i="17"/>
  <c r="EP32" i="17"/>
  <c r="EO30" i="17"/>
  <c r="EO22" i="17"/>
  <c r="EO14" i="17"/>
  <c r="EW14" i="17" s="1"/>
  <c r="EP7" i="17"/>
  <c r="EO120" i="17"/>
  <c r="EO62" i="17"/>
  <c r="EP60" i="17"/>
  <c r="EO46" i="17"/>
  <c r="EW46" i="17" s="1"/>
  <c r="EP43" i="17"/>
  <c r="EX43" i="17" s="1"/>
  <c r="EO32" i="17"/>
  <c r="EP31" i="17"/>
  <c r="EX31" i="17" s="1"/>
  <c r="EP23" i="17"/>
  <c r="EX23" i="17" s="1"/>
  <c r="EP15" i="17"/>
  <c r="EP81" i="17"/>
  <c r="EO60" i="17"/>
  <c r="EO43" i="17"/>
  <c r="EO31" i="17"/>
  <c r="EO23" i="17"/>
  <c r="EW23" i="17" s="1"/>
  <c r="EO15" i="17"/>
  <c r="EW15" i="17" s="1"/>
  <c r="EO7" i="17"/>
  <c r="EW7" i="17" s="1"/>
  <c r="EP120" i="17"/>
  <c r="EP24" i="17"/>
  <c r="EP16" i="17"/>
  <c r="EX16" i="17" s="1"/>
  <c r="EP8" i="17"/>
  <c r="EX8" i="17" s="1"/>
  <c r="EO45" i="17"/>
  <c r="EP36" i="17"/>
  <c r="EO25" i="17"/>
  <c r="EW25" i="17" s="1"/>
  <c r="ER10" i="17"/>
  <c r="EX10" i="17" s="1"/>
  <c r="EO40" i="17"/>
  <c r="EW40" i="17" s="1"/>
  <c r="EE50" i="17"/>
  <c r="DX35" i="17"/>
  <c r="ER39" i="17"/>
  <c r="EO47" i="17"/>
  <c r="FG57" i="17"/>
  <c r="EE86" i="17"/>
  <c r="FB7" i="17"/>
  <c r="DY10" i="17"/>
  <c r="EO12" i="17"/>
  <c r="DX14" i="17"/>
  <c r="ED14" i="17" s="1"/>
  <c r="FG14" i="17"/>
  <c r="EH16" i="17"/>
  <c r="DW17" i="17"/>
  <c r="EC17" i="17" s="1"/>
  <c r="ER18" i="17"/>
  <c r="DW21" i="17"/>
  <c r="EF24" i="17"/>
  <c r="DW25" i="17"/>
  <c r="FB26" i="17"/>
  <c r="ER27" i="17"/>
  <c r="EO28" i="17"/>
  <c r="EF29" i="17"/>
  <c r="DZ30" i="17"/>
  <c r="DY33" i="17"/>
  <c r="FA33" i="17"/>
  <c r="FG33" i="17" s="1"/>
  <c r="ER34" i="17"/>
  <c r="EP37" i="17"/>
  <c r="EX37" i="17" s="1"/>
  <c r="FA39" i="17"/>
  <c r="FA41" i="17"/>
  <c r="FG41" i="17" s="1"/>
  <c r="EH45" i="17"/>
  <c r="EV48" i="17"/>
  <c r="EP49" i="17"/>
  <c r="EV54" i="17"/>
  <c r="EP55" i="17"/>
  <c r="EO56" i="17"/>
  <c r="DW60" i="17"/>
  <c r="EC60" i="17" s="1"/>
  <c r="C21" i="15" s="1"/>
  <c r="DX63" i="17"/>
  <c r="DX65" i="17"/>
  <c r="EG67" i="17"/>
  <c r="EQ70" i="17"/>
  <c r="EP73" i="17"/>
  <c r="EP76" i="17"/>
  <c r="FB82" i="17"/>
  <c r="FH82" i="17" s="1"/>
  <c r="FB104" i="17"/>
  <c r="DW108" i="17"/>
  <c r="EC108" i="17" s="1"/>
  <c r="EN117" i="17"/>
  <c r="EQ9" i="17"/>
  <c r="FB22" i="17"/>
  <c r="FH22" i="17" s="1"/>
  <c r="EW55" i="17"/>
  <c r="G17" i="15" s="1"/>
  <c r="ED81" i="17"/>
  <c r="EW90" i="17"/>
  <c r="FB109" i="17"/>
  <c r="FH109" i="17" s="1"/>
  <c r="EN14" i="17"/>
  <c r="FA15" i="17"/>
  <c r="FG15" i="17" s="1"/>
  <c r="EQ45" i="17"/>
  <c r="FA90" i="17"/>
  <c r="DW19" i="17"/>
  <c r="EC19" i="17" s="1"/>
  <c r="ER30" i="17"/>
  <c r="DW64" i="17"/>
  <c r="EC64" i="17" s="1"/>
  <c r="EF115" i="17"/>
  <c r="EF107" i="17"/>
  <c r="EF99" i="17"/>
  <c r="EF91" i="17"/>
  <c r="EF83" i="17"/>
  <c r="EE115" i="17"/>
  <c r="EE107" i="17"/>
  <c r="EM107" i="17" s="1"/>
  <c r="EE99" i="17"/>
  <c r="EM99" i="17" s="1"/>
  <c r="EE117" i="17"/>
  <c r="EM117" i="17" s="1"/>
  <c r="EE109" i="17"/>
  <c r="EM109" i="17" s="1"/>
  <c r="EE101" i="17"/>
  <c r="EM101" i="17" s="1"/>
  <c r="EE93" i="17"/>
  <c r="EE85" i="17"/>
  <c r="EE77" i="17"/>
  <c r="EF118" i="17"/>
  <c r="EF110" i="17"/>
  <c r="EF102" i="17"/>
  <c r="EE118" i="17"/>
  <c r="EE110" i="17"/>
  <c r="EF120" i="17"/>
  <c r="EN120" i="17" s="1"/>
  <c r="EE94" i="17"/>
  <c r="EF92" i="17"/>
  <c r="EN92" i="17" s="1"/>
  <c r="EE89" i="17"/>
  <c r="EM89" i="17" s="1"/>
  <c r="EE78" i="17"/>
  <c r="EF75" i="17"/>
  <c r="EN75" i="17" s="1"/>
  <c r="EF67" i="17"/>
  <c r="EN67" i="17" s="1"/>
  <c r="EE120" i="17"/>
  <c r="EM120" i="17" s="1"/>
  <c r="EF113" i="17"/>
  <c r="EF101" i="17"/>
  <c r="EF96" i="17"/>
  <c r="EE92" i="17"/>
  <c r="EF81" i="17"/>
  <c r="EN81" i="17" s="1"/>
  <c r="EE75" i="17"/>
  <c r="EE67" i="17"/>
  <c r="EE113" i="17"/>
  <c r="EF106" i="17"/>
  <c r="EE96" i="17"/>
  <c r="EF84" i="17"/>
  <c r="EN84" i="17" s="1"/>
  <c r="EE81" i="17"/>
  <c r="EF68" i="17"/>
  <c r="EF116" i="17"/>
  <c r="EN116" i="17" s="1"/>
  <c r="EE106" i="17"/>
  <c r="EM106" i="17" s="1"/>
  <c r="EF103" i="17"/>
  <c r="EN103" i="17" s="1"/>
  <c r="EF87" i="17"/>
  <c r="EE84" i="17"/>
  <c r="EE68" i="17"/>
  <c r="EF119" i="17"/>
  <c r="EF93" i="17"/>
  <c r="EE80" i="17"/>
  <c r="EM80" i="17" s="1"/>
  <c r="EF73" i="17"/>
  <c r="EE62" i="17"/>
  <c r="EM62" i="17" s="1"/>
  <c r="EF88" i="17"/>
  <c r="EN88" i="17" s="1"/>
  <c r="EF79" i="17"/>
  <c r="EE73" i="17"/>
  <c r="EF63" i="17"/>
  <c r="EF60" i="17"/>
  <c r="EN60" i="17" s="1"/>
  <c r="F21" i="15" s="1"/>
  <c r="EE88" i="17"/>
  <c r="EM88" i="17" s="1"/>
  <c r="EE79" i="17"/>
  <c r="EF70" i="17"/>
  <c r="EN70" i="17" s="1"/>
  <c r="EE63" i="17"/>
  <c r="EE60" i="17"/>
  <c r="EM60" i="17" s="1"/>
  <c r="E21" i="15" s="1"/>
  <c r="EF105" i="17"/>
  <c r="EE70" i="17"/>
  <c r="EF64" i="17"/>
  <c r="EF109" i="17"/>
  <c r="EN109" i="17" s="1"/>
  <c r="EF108" i="17"/>
  <c r="EE105" i="17"/>
  <c r="EE103" i="17"/>
  <c r="EE87" i="17"/>
  <c r="EE64" i="17"/>
  <c r="EF112" i="17"/>
  <c r="EN112" i="17" s="1"/>
  <c r="EF111" i="17"/>
  <c r="EN111" i="17" s="1"/>
  <c r="EE108" i="17"/>
  <c r="EM108" i="17" s="1"/>
  <c r="EF104" i="17"/>
  <c r="EN104" i="17" s="1"/>
  <c r="EE83" i="17"/>
  <c r="EE119" i="17"/>
  <c r="EF94" i="17"/>
  <c r="EE91" i="17"/>
  <c r="EF78" i="17"/>
  <c r="EE72" i="17"/>
  <c r="EE71" i="17"/>
  <c r="EE44" i="17"/>
  <c r="EF49" i="17"/>
  <c r="EN49" i="17" s="1"/>
  <c r="F12" i="15" s="1"/>
  <c r="EF45" i="17"/>
  <c r="EF114" i="17"/>
  <c r="EF98" i="17"/>
  <c r="EF95" i="17"/>
  <c r="EF62" i="17"/>
  <c r="EN62" i="17" s="1"/>
  <c r="EE49" i="17"/>
  <c r="EM49" i="17" s="1"/>
  <c r="E12" i="15" s="1"/>
  <c r="EE45" i="17"/>
  <c r="EM45" i="17" s="1"/>
  <c r="EE114" i="17"/>
  <c r="EM114" i="17" s="1"/>
  <c r="EE112" i="17"/>
  <c r="EE104" i="17"/>
  <c r="EE98" i="17"/>
  <c r="EE95" i="17"/>
  <c r="EF65" i="17"/>
  <c r="EF46" i="17"/>
  <c r="EN46" i="17" s="1"/>
  <c r="EE65" i="17"/>
  <c r="EF56" i="17"/>
  <c r="EF55" i="17"/>
  <c r="EN55" i="17" s="1"/>
  <c r="F17" i="15" s="1"/>
  <c r="EE46" i="17"/>
  <c r="EM46" i="17" s="1"/>
  <c r="EE82" i="17"/>
  <c r="EM82" i="17" s="1"/>
  <c r="EE59" i="17"/>
  <c r="EM59" i="17" s="1"/>
  <c r="E20" i="15" s="1"/>
  <c r="EE51" i="17"/>
  <c r="EM51" i="17" s="1"/>
  <c r="EF47" i="17"/>
  <c r="EN47" i="17" s="1"/>
  <c r="EF42" i="17"/>
  <c r="EN42" i="17" s="1"/>
  <c r="EF40" i="17"/>
  <c r="EN40" i="17" s="1"/>
  <c r="EE36" i="17"/>
  <c r="EM36" i="17" s="1"/>
  <c r="EF26" i="17"/>
  <c r="EN26" i="17" s="1"/>
  <c r="EF18" i="17"/>
  <c r="EN18" i="17" s="1"/>
  <c r="EF10" i="17"/>
  <c r="EF61" i="17"/>
  <c r="EE116" i="17"/>
  <c r="EF80" i="17"/>
  <c r="EN80" i="17" s="1"/>
  <c r="EF76" i="17"/>
  <c r="EE55" i="17"/>
  <c r="EM55" i="17" s="1"/>
  <c r="E17" i="15" s="1"/>
  <c r="EE47" i="17"/>
  <c r="EE42" i="17"/>
  <c r="EM42" i="17" s="1"/>
  <c r="EE40" i="17"/>
  <c r="EM40" i="17" s="1"/>
  <c r="EF37" i="17"/>
  <c r="EN37" i="17" s="1"/>
  <c r="EE26" i="17"/>
  <c r="EM26" i="17" s="1"/>
  <c r="EE18" i="17"/>
  <c r="EM18" i="17" s="1"/>
  <c r="EE10" i="17"/>
  <c r="EM10" i="17" s="1"/>
  <c r="EE111" i="17"/>
  <c r="EE76" i="17"/>
  <c r="EF66" i="17"/>
  <c r="EF38" i="17"/>
  <c r="EE37" i="17"/>
  <c r="EF27" i="17"/>
  <c r="EF19" i="17"/>
  <c r="EN19" i="17" s="1"/>
  <c r="EF11" i="17"/>
  <c r="EF74" i="17"/>
  <c r="EN74" i="17" s="1"/>
  <c r="EF71" i="17"/>
  <c r="EF69" i="17"/>
  <c r="EN69" i="17" s="1"/>
  <c r="EE66" i="17"/>
  <c r="EF53" i="17"/>
  <c r="EE38" i="17"/>
  <c r="EF35" i="17"/>
  <c r="EN35" i="17" s="1"/>
  <c r="F8" i="15" s="1"/>
  <c r="EE27" i="17"/>
  <c r="EM27" i="17" s="1"/>
  <c r="EE19" i="17"/>
  <c r="EE11" i="17"/>
  <c r="EE74" i="17"/>
  <c r="EE69" i="17"/>
  <c r="EE53" i="17"/>
  <c r="EF44" i="17"/>
  <c r="EE35" i="17"/>
  <c r="EM35" i="17" s="1"/>
  <c r="E8" i="15" s="1"/>
  <c r="EF28" i="17"/>
  <c r="EF20" i="17"/>
  <c r="EF12" i="17"/>
  <c r="EE97" i="17"/>
  <c r="EM97" i="17" s="1"/>
  <c r="EF33" i="17"/>
  <c r="EE29" i="17"/>
  <c r="EE21" i="17"/>
  <c r="EM21" i="17" s="1"/>
  <c r="EQ10" i="17"/>
  <c r="EW10" i="17" s="1"/>
  <c r="DX19" i="17"/>
  <c r="ED19" i="17" s="1"/>
  <c r="DW38" i="17"/>
  <c r="EC38" i="17" s="1"/>
  <c r="C9" i="15" s="1"/>
  <c r="EF52" i="17"/>
  <c r="ER119" i="17"/>
  <c r="EQ21" i="17"/>
  <c r="EW21" i="17" s="1"/>
  <c r="EF82" i="17"/>
  <c r="DX70" i="17"/>
  <c r="FA29" i="17"/>
  <c r="FG29" i="17" s="1"/>
  <c r="FB32" i="17"/>
  <c r="EE56" i="17"/>
  <c r="EM56" i="17" s="1"/>
  <c r="E18" i="15" s="1"/>
  <c r="FA10" i="17"/>
  <c r="DZ113" i="17"/>
  <c r="ED113" i="17" s="1"/>
  <c r="DZ105" i="17"/>
  <c r="ED105" i="17" s="1"/>
  <c r="DZ97" i="17"/>
  <c r="DZ89" i="17"/>
  <c r="DZ81" i="17"/>
  <c r="DY113" i="17"/>
  <c r="DY105" i="17"/>
  <c r="DY97" i="17"/>
  <c r="DY115" i="17"/>
  <c r="DY107" i="17"/>
  <c r="DY99" i="17"/>
  <c r="DY91" i="17"/>
  <c r="DY83" i="17"/>
  <c r="DZ116" i="17"/>
  <c r="DZ108" i="17"/>
  <c r="DZ100" i="17"/>
  <c r="DY116" i="17"/>
  <c r="DY108" i="17"/>
  <c r="DZ117" i="17"/>
  <c r="DY114" i="17"/>
  <c r="DZ107" i="17"/>
  <c r="DZ83" i="17"/>
  <c r="DY80" i="17"/>
  <c r="DZ73" i="17"/>
  <c r="DZ65" i="17"/>
  <c r="DY117" i="17"/>
  <c r="DZ110" i="17"/>
  <c r="DZ104" i="17"/>
  <c r="DZ99" i="17"/>
  <c r="DZ86" i="17"/>
  <c r="DY73" i="17"/>
  <c r="DY110" i="17"/>
  <c r="DY104" i="17"/>
  <c r="DY86" i="17"/>
  <c r="DZ74" i="17"/>
  <c r="DZ66" i="17"/>
  <c r="DZ101" i="17"/>
  <c r="DZ94" i="17"/>
  <c r="DZ92" i="17"/>
  <c r="DY89" i="17"/>
  <c r="DZ78" i="17"/>
  <c r="DY74" i="17"/>
  <c r="DY66" i="17"/>
  <c r="DZ120" i="17"/>
  <c r="DY95" i="17"/>
  <c r="DY94" i="17"/>
  <c r="DY85" i="17"/>
  <c r="DY76" i="17"/>
  <c r="DZ71" i="17"/>
  <c r="DZ58" i="17"/>
  <c r="DZ84" i="17"/>
  <c r="DY71" i="17"/>
  <c r="DZ61" i="17"/>
  <c r="DY84" i="17"/>
  <c r="DZ68" i="17"/>
  <c r="DY61" i="17"/>
  <c r="DZ93" i="17"/>
  <c r="DZ80" i="17"/>
  <c r="DY68" i="17"/>
  <c r="DZ106" i="17"/>
  <c r="DY93" i="17"/>
  <c r="DY92" i="17"/>
  <c r="DZ75" i="17"/>
  <c r="DY62" i="17"/>
  <c r="DY56" i="17"/>
  <c r="EC56" i="17" s="1"/>
  <c r="C18" i="15" s="1"/>
  <c r="DZ109" i="17"/>
  <c r="DY106" i="17"/>
  <c r="DZ88" i="17"/>
  <c r="DZ79" i="17"/>
  <c r="DY75" i="17"/>
  <c r="DZ111" i="17"/>
  <c r="DY90" i="17"/>
  <c r="DZ77" i="17"/>
  <c r="DY111" i="17"/>
  <c r="DY109" i="17"/>
  <c r="DZ82" i="17"/>
  <c r="DY78" i="17"/>
  <c r="DY77" i="17"/>
  <c r="DZ52" i="17"/>
  <c r="DZ50" i="17"/>
  <c r="DZ43" i="17"/>
  <c r="DZ87" i="17"/>
  <c r="DY82" i="17"/>
  <c r="DY58" i="17"/>
  <c r="DY52" i="17"/>
  <c r="DY50" i="17"/>
  <c r="DY43" i="17"/>
  <c r="DZ119" i="17"/>
  <c r="DY101" i="17"/>
  <c r="DZ91" i="17"/>
  <c r="DY87" i="17"/>
  <c r="DZ72" i="17"/>
  <c r="DZ62" i="17"/>
  <c r="DZ59" i="17"/>
  <c r="DZ44" i="17"/>
  <c r="DY119" i="17"/>
  <c r="EC119" i="17" s="1"/>
  <c r="DZ114" i="17"/>
  <c r="DZ98" i="17"/>
  <c r="ED98" i="17" s="1"/>
  <c r="DY72" i="17"/>
  <c r="DY59" i="17"/>
  <c r="DY54" i="17"/>
  <c r="DZ48" i="17"/>
  <c r="DZ32" i="17"/>
  <c r="DZ24" i="17"/>
  <c r="DZ16" i="17"/>
  <c r="DZ8" i="17"/>
  <c r="DZ102" i="17"/>
  <c r="DY100" i="17"/>
  <c r="DY48" i="17"/>
  <c r="DY32" i="17"/>
  <c r="DY24" i="17"/>
  <c r="DY16" i="17"/>
  <c r="DY8" i="17"/>
  <c r="DZ9" i="17"/>
  <c r="DY102" i="17"/>
  <c r="DZ25" i="17"/>
  <c r="DZ17" i="17"/>
  <c r="DZ51" i="17"/>
  <c r="DZ39" i="17"/>
  <c r="DZ36" i="17"/>
  <c r="DY25" i="17"/>
  <c r="DY17" i="17"/>
  <c r="DY9" i="17"/>
  <c r="DZ95" i="17"/>
  <c r="DZ76" i="17"/>
  <c r="DY51" i="17"/>
  <c r="DZ49" i="17"/>
  <c r="DZ47" i="17"/>
  <c r="DZ42" i="17"/>
  <c r="DZ40" i="17"/>
  <c r="ED40" i="17" s="1"/>
  <c r="DY39" i="17"/>
  <c r="DY36" i="17"/>
  <c r="EC36" i="17" s="1"/>
  <c r="DZ26" i="17"/>
  <c r="ED26" i="17" s="1"/>
  <c r="DZ18" i="17"/>
  <c r="DZ10" i="17"/>
  <c r="DY118" i="17"/>
  <c r="DY79" i="17"/>
  <c r="DZ69" i="17"/>
  <c r="ED69" i="17" s="1"/>
  <c r="DZ67" i="17"/>
  <c r="DZ53" i="17"/>
  <c r="DZ38" i="17"/>
  <c r="ED38" i="17" s="1"/>
  <c r="D9" i="15" s="1"/>
  <c r="DY27" i="17"/>
  <c r="EE13" i="17"/>
  <c r="EM13" i="17" s="1"/>
  <c r="FH14" i="17"/>
  <c r="EE17" i="17"/>
  <c r="EM17" i="17" s="1"/>
  <c r="EO19" i="17"/>
  <c r="EW19" i="17" s="1"/>
  <c r="DX21" i="17"/>
  <c r="ED21" i="17" s="1"/>
  <c r="EG24" i="17"/>
  <c r="EE25" i="17"/>
  <c r="EM25" i="17" s="1"/>
  <c r="EP28" i="17"/>
  <c r="EG29" i="17"/>
  <c r="DY31" i="17"/>
  <c r="FH31" i="17"/>
  <c r="DZ33" i="17"/>
  <c r="FB33" i="17"/>
  <c r="FA36" i="17"/>
  <c r="EQ37" i="17"/>
  <c r="EL38" i="17"/>
  <c r="DX39" i="17"/>
  <c r="ED39" i="17" s="1"/>
  <c r="D10" i="15" s="1"/>
  <c r="FB39" i="17"/>
  <c r="DW41" i="17"/>
  <c r="EC41" i="17" s="1"/>
  <c r="FB41" i="17"/>
  <c r="FH41" i="17" s="1"/>
  <c r="DW43" i="17"/>
  <c r="EC43" i="17" s="1"/>
  <c r="DX44" i="17"/>
  <c r="ER46" i="17"/>
  <c r="EQ49" i="17"/>
  <c r="EQ55" i="17"/>
  <c r="EF59" i="17"/>
  <c r="DX60" i="17"/>
  <c r="DY63" i="17"/>
  <c r="DY65" i="17"/>
  <c r="ER70" i="17"/>
  <c r="EE90" i="17"/>
  <c r="EM90" i="17" s="1"/>
  <c r="EO96" i="17"/>
  <c r="EW96" i="17" s="1"/>
  <c r="ER120" i="17"/>
  <c r="ER112" i="17"/>
  <c r="ER104" i="17"/>
  <c r="ER96" i="17"/>
  <c r="ER88" i="17"/>
  <c r="ER80" i="17"/>
  <c r="EQ120" i="17"/>
  <c r="EQ112" i="17"/>
  <c r="EQ104" i="17"/>
  <c r="EQ96" i="17"/>
  <c r="EQ114" i="17"/>
  <c r="EQ106" i="17"/>
  <c r="EQ98" i="17"/>
  <c r="EW98" i="17" s="1"/>
  <c r="EQ90" i="17"/>
  <c r="EQ82" i="17"/>
  <c r="ER115" i="17"/>
  <c r="ER107" i="17"/>
  <c r="ER99" i="17"/>
  <c r="EQ115" i="17"/>
  <c r="EQ107" i="17"/>
  <c r="EQ119" i="17"/>
  <c r="ER108" i="17"/>
  <c r="EQ105" i="17"/>
  <c r="EQ100" i="17"/>
  <c r="ER93" i="17"/>
  <c r="EQ85" i="17"/>
  <c r="ER72" i="17"/>
  <c r="EQ108" i="17"/>
  <c r="ER95" i="17"/>
  <c r="EQ93" i="17"/>
  <c r="ER91" i="17"/>
  <c r="EQ88" i="17"/>
  <c r="ER77" i="17"/>
  <c r="EQ72" i="17"/>
  <c r="EQ95" i="17"/>
  <c r="EQ91" i="17"/>
  <c r="EQ77" i="17"/>
  <c r="ER73" i="17"/>
  <c r="ER118" i="17"/>
  <c r="ER102" i="17"/>
  <c r="ER97" i="17"/>
  <c r="ER83" i="17"/>
  <c r="EQ80" i="17"/>
  <c r="EQ73" i="17"/>
  <c r="ER111" i="17"/>
  <c r="ER110" i="17"/>
  <c r="ER109" i="17"/>
  <c r="EQ102" i="17"/>
  <c r="EQ87" i="17"/>
  <c r="EQ78" i="17"/>
  <c r="ER74" i="17"/>
  <c r="EQ58" i="17"/>
  <c r="ER57" i="17"/>
  <c r="EQ111" i="17"/>
  <c r="EQ110" i="17"/>
  <c r="EQ109" i="17"/>
  <c r="ER103" i="17"/>
  <c r="ER101" i="17"/>
  <c r="ER86" i="17"/>
  <c r="EQ74" i="17"/>
  <c r="ER114" i="17"/>
  <c r="ER113" i="17"/>
  <c r="EQ103" i="17"/>
  <c r="EQ101" i="17"/>
  <c r="EQ99" i="17"/>
  <c r="EQ86" i="17"/>
  <c r="ER82" i="17"/>
  <c r="ER69" i="17"/>
  <c r="ER56" i="17"/>
  <c r="ER117" i="17"/>
  <c r="ER116" i="17"/>
  <c r="EQ113" i="17"/>
  <c r="ER100" i="17"/>
  <c r="EQ69" i="17"/>
  <c r="EQ118" i="17"/>
  <c r="EQ117" i="17"/>
  <c r="EQ116" i="17"/>
  <c r="EQ97" i="17"/>
  <c r="ER90" i="17"/>
  <c r="ER81" i="17"/>
  <c r="ER66" i="17"/>
  <c r="EX66" i="17" s="1"/>
  <c r="EQ61" i="17"/>
  <c r="ER98" i="17"/>
  <c r="EQ81" i="17"/>
  <c r="EQ66" i="17"/>
  <c r="ER87" i="17"/>
  <c r="EQ65" i="17"/>
  <c r="ER64" i="17"/>
  <c r="ER51" i="17"/>
  <c r="ER50" i="17"/>
  <c r="ER92" i="17"/>
  <c r="ER75" i="17"/>
  <c r="EQ64" i="17"/>
  <c r="ER52" i="17"/>
  <c r="EQ51" i="17"/>
  <c r="EQ50" i="17"/>
  <c r="ER42" i="17"/>
  <c r="EQ92" i="17"/>
  <c r="ER84" i="17"/>
  <c r="ER79" i="17"/>
  <c r="EQ75" i="17"/>
  <c r="ER63" i="17"/>
  <c r="EQ52" i="17"/>
  <c r="EQ42" i="17"/>
  <c r="ER89" i="17"/>
  <c r="EQ84" i="17"/>
  <c r="EW84" i="17" s="1"/>
  <c r="EQ79" i="17"/>
  <c r="ER68" i="17"/>
  <c r="EX68" i="17" s="1"/>
  <c r="ER67" i="17"/>
  <c r="EQ63" i="17"/>
  <c r="ER43" i="17"/>
  <c r="EQ89" i="17"/>
  <c r="ER76" i="17"/>
  <c r="EQ68" i="17"/>
  <c r="EW68" i="17" s="1"/>
  <c r="EQ67" i="17"/>
  <c r="ER58" i="17"/>
  <c r="ER78" i="17"/>
  <c r="EQ62" i="17"/>
  <c r="ER60" i="17"/>
  <c r="EQ46" i="17"/>
  <c r="EQ32" i="17"/>
  <c r="ER31" i="17"/>
  <c r="ER23" i="17"/>
  <c r="ER15" i="17"/>
  <c r="ER7" i="17"/>
  <c r="ER8" i="17"/>
  <c r="ER85" i="17"/>
  <c r="ER61" i="17"/>
  <c r="EQ60" i="17"/>
  <c r="EQ43" i="17"/>
  <c r="ER41" i="17"/>
  <c r="EQ31" i="17"/>
  <c r="EQ23" i="17"/>
  <c r="EQ15" i="17"/>
  <c r="EQ7" i="17"/>
  <c r="EQ41" i="17"/>
  <c r="ER24" i="17"/>
  <c r="ER16" i="17"/>
  <c r="EQ57" i="17"/>
  <c r="ER54" i="17"/>
  <c r="ER48" i="17"/>
  <c r="EQ24" i="17"/>
  <c r="EW24" i="17" s="1"/>
  <c r="EQ16" i="17"/>
  <c r="EW16" i="17" s="1"/>
  <c r="EQ8" i="17"/>
  <c r="EQ83" i="17"/>
  <c r="ER106" i="17"/>
  <c r="EQ56" i="17"/>
  <c r="EQ54" i="17"/>
  <c r="EQ48" i="17"/>
  <c r="ER45" i="17"/>
  <c r="ER25" i="17"/>
  <c r="ER17" i="17"/>
  <c r="ER9" i="17"/>
  <c r="ER94" i="17"/>
  <c r="EX94" i="17" s="1"/>
  <c r="EQ59" i="17"/>
  <c r="EW59" i="17" s="1"/>
  <c r="G20" i="15" s="1"/>
  <c r="EQ38" i="17"/>
  <c r="ER37" i="17"/>
  <c r="ER35" i="17"/>
  <c r="EX35" i="17" s="1"/>
  <c r="H8" i="15" s="1"/>
  <c r="EQ26" i="17"/>
  <c r="ER28" i="17"/>
  <c r="FG51" i="17"/>
  <c r="EM33" i="17"/>
  <c r="FH47" i="17"/>
  <c r="EW50" i="17"/>
  <c r="G13" i="15" s="1"/>
  <c r="G34" i="15" s="1"/>
  <c r="EW44" i="17"/>
  <c r="FB113" i="17"/>
  <c r="ER105" i="17"/>
  <c r="FH65" i="17"/>
  <c r="EQ94" i="17"/>
  <c r="EW94" i="17" s="1"/>
  <c r="EQ33" i="17"/>
  <c r="DX49" i="17"/>
  <c r="ED49" i="17" s="1"/>
  <c r="D12" i="15" s="1"/>
  <c r="DX119" i="17"/>
  <c r="ED119" i="17" s="1"/>
  <c r="ER33" i="17"/>
  <c r="EX33" i="17" s="1"/>
  <c r="EQ14" i="17"/>
  <c r="EN39" i="17"/>
  <c r="F10" i="15" s="1"/>
  <c r="EV39" i="17"/>
  <c r="EM39" i="17"/>
  <c r="E10" i="15" s="1"/>
  <c r="DX51" i="17"/>
  <c r="ED51" i="17" s="1"/>
  <c r="EF72" i="17"/>
  <c r="EF9" i="17"/>
  <c r="EN9" i="17" s="1"/>
  <c r="DX29" i="17"/>
  <c r="ED29" i="17" s="1"/>
  <c r="FB44" i="17"/>
  <c r="FH44" i="17" s="1"/>
  <c r="DX13" i="17"/>
  <c r="FB24" i="17"/>
  <c r="FB43" i="17"/>
  <c r="FH43" i="17" s="1"/>
  <c r="FH88" i="17"/>
  <c r="EP12" i="17"/>
  <c r="EX12" i="17" s="1"/>
  <c r="DY14" i="17"/>
  <c r="EH116" i="17"/>
  <c r="EH108" i="17"/>
  <c r="EH100" i="17"/>
  <c r="EH92" i="17"/>
  <c r="EH84" i="17"/>
  <c r="EH76" i="17"/>
  <c r="EG116" i="17"/>
  <c r="EG108" i="17"/>
  <c r="EG100" i="17"/>
  <c r="EG92" i="17"/>
  <c r="EG118" i="17"/>
  <c r="EG110" i="17"/>
  <c r="EG102" i="17"/>
  <c r="EM102" i="17" s="1"/>
  <c r="EG94" i="17"/>
  <c r="EG86" i="17"/>
  <c r="EG78" i="17"/>
  <c r="EH119" i="17"/>
  <c r="EH111" i="17"/>
  <c r="EH103" i="17"/>
  <c r="EH95" i="17"/>
  <c r="EG119" i="17"/>
  <c r="EG111" i="17"/>
  <c r="EG113" i="17"/>
  <c r="EH106" i="17"/>
  <c r="EG101" i="17"/>
  <c r="EG96" i="17"/>
  <c r="EG81" i="17"/>
  <c r="EH68" i="17"/>
  <c r="EG106" i="17"/>
  <c r="EH87" i="17"/>
  <c r="EG84" i="17"/>
  <c r="EG68" i="17"/>
  <c r="EH109" i="17"/>
  <c r="EG103" i="17"/>
  <c r="EG87" i="17"/>
  <c r="EH69" i="17"/>
  <c r="EH112" i="17"/>
  <c r="EG109" i="17"/>
  <c r="EH98" i="17"/>
  <c r="EH90" i="17"/>
  <c r="EH79" i="17"/>
  <c r="EG76" i="17"/>
  <c r="EG69" i="17"/>
  <c r="EG88" i="17"/>
  <c r="EG79" i="17"/>
  <c r="EH70" i="17"/>
  <c r="EG63" i="17"/>
  <c r="EG60" i="17"/>
  <c r="EH52" i="17"/>
  <c r="EG51" i="17"/>
  <c r="EH105" i="17"/>
  <c r="EG70" i="17"/>
  <c r="EH64" i="17"/>
  <c r="EG105" i="17"/>
  <c r="EH75" i="17"/>
  <c r="EG64" i="17"/>
  <c r="EH104" i="17"/>
  <c r="EH83" i="17"/>
  <c r="EG75" i="17"/>
  <c r="EG112" i="17"/>
  <c r="EH107" i="17"/>
  <c r="EG104" i="17"/>
  <c r="EG83" i="17"/>
  <c r="EH72" i="17"/>
  <c r="EH65" i="17"/>
  <c r="EH59" i="17"/>
  <c r="EG107" i="17"/>
  <c r="EH102" i="17"/>
  <c r="EH91" i="17"/>
  <c r="EH82" i="17"/>
  <c r="EG72" i="17"/>
  <c r="EG65" i="17"/>
  <c r="EH114" i="17"/>
  <c r="EH62" i="17"/>
  <c r="EG49" i="17"/>
  <c r="EG45" i="17"/>
  <c r="EG114" i="17"/>
  <c r="EG98" i="17"/>
  <c r="EG95" i="17"/>
  <c r="EG62" i="17"/>
  <c r="EH46" i="17"/>
  <c r="EH101" i="17"/>
  <c r="EH60" i="17"/>
  <c r="EH56" i="17"/>
  <c r="EH55" i="17"/>
  <c r="EG46" i="17"/>
  <c r="EH74" i="17"/>
  <c r="EH73" i="17"/>
  <c r="EG56" i="17"/>
  <c r="EG55" i="17"/>
  <c r="EH47" i="17"/>
  <c r="EH117" i="17"/>
  <c r="EG74" i="17"/>
  <c r="EG73" i="17"/>
  <c r="EH57" i="17"/>
  <c r="EH48" i="17"/>
  <c r="EG47" i="17"/>
  <c r="EG80" i="17"/>
  <c r="EH66" i="17"/>
  <c r="EH38" i="17"/>
  <c r="EG37" i="17"/>
  <c r="EH27" i="17"/>
  <c r="EH19" i="17"/>
  <c r="EH11" i="17"/>
  <c r="EH115" i="17"/>
  <c r="EH99" i="17"/>
  <c r="EG85" i="17"/>
  <c r="EH78" i="17"/>
  <c r="EH71" i="17"/>
  <c r="EG66" i="17"/>
  <c r="EH53" i="17"/>
  <c r="EG38" i="17"/>
  <c r="EH35" i="17"/>
  <c r="EG27" i="17"/>
  <c r="EG19" i="17"/>
  <c r="EG11" i="17"/>
  <c r="EG97" i="17"/>
  <c r="EH67" i="17"/>
  <c r="EH93" i="17"/>
  <c r="EG71" i="17"/>
  <c r="EG53" i="17"/>
  <c r="EH49" i="17"/>
  <c r="EH44" i="17"/>
  <c r="EG35" i="17"/>
  <c r="EH28" i="17"/>
  <c r="EH20" i="17"/>
  <c r="EH12" i="17"/>
  <c r="EG89" i="17"/>
  <c r="EH118" i="17"/>
  <c r="EG93" i="17"/>
  <c r="EG91" i="17"/>
  <c r="EH61" i="17"/>
  <c r="EH58" i="17"/>
  <c r="EN58" i="17" s="1"/>
  <c r="F19" i="15" s="1"/>
  <c r="EG44" i="17"/>
  <c r="EG28" i="17"/>
  <c r="EG20" i="17"/>
  <c r="EG12" i="17"/>
  <c r="EH113" i="17"/>
  <c r="EH97" i="17"/>
  <c r="EH89" i="17"/>
  <c r="EH85" i="17"/>
  <c r="EG61" i="17"/>
  <c r="EM61" i="17" s="1"/>
  <c r="EG58" i="17"/>
  <c r="EM58" i="17" s="1"/>
  <c r="E19" i="15" s="1"/>
  <c r="EG57" i="17"/>
  <c r="EH29" i="17"/>
  <c r="EH21" i="17"/>
  <c r="EH13" i="17"/>
  <c r="EH120" i="17"/>
  <c r="EH110" i="17"/>
  <c r="EG50" i="17"/>
  <c r="EG41" i="17"/>
  <c r="EM41" i="17" s="1"/>
  <c r="EG34" i="17"/>
  <c r="EM34" i="17" s="1"/>
  <c r="E7" i="15" s="1"/>
  <c r="EG30" i="17"/>
  <c r="EM30" i="17" s="1"/>
  <c r="EG22" i="17"/>
  <c r="EE7" i="17"/>
  <c r="EM7" i="17" s="1"/>
  <c r="EO9" i="17"/>
  <c r="EW9" i="17" s="1"/>
  <c r="EH10" i="17"/>
  <c r="EQ12" i="17"/>
  <c r="EF13" i="17"/>
  <c r="EN13" i="17" s="1"/>
  <c r="DZ14" i="17"/>
  <c r="FA14" i="17"/>
  <c r="EF17" i="17"/>
  <c r="EN17" i="17" s="1"/>
  <c r="FA18" i="17"/>
  <c r="EP19" i="17"/>
  <c r="EE20" i="17"/>
  <c r="DY21" i="17"/>
  <c r="FA21" i="17"/>
  <c r="FG21" i="17" s="1"/>
  <c r="EH24" i="17"/>
  <c r="EF25" i="17"/>
  <c r="EN25" i="17" s="1"/>
  <c r="EQ28" i="17"/>
  <c r="EO29" i="17"/>
  <c r="EW29" i="17" s="1"/>
  <c r="DZ31" i="17"/>
  <c r="FA31" i="17"/>
  <c r="FG31" i="17" s="1"/>
  <c r="ER32" i="17"/>
  <c r="DX34" i="17"/>
  <c r="ED34" i="17" s="1"/>
  <c r="D7" i="15" s="1"/>
  <c r="FF35" i="17"/>
  <c r="FB36" i="17"/>
  <c r="FH36" i="17" s="1"/>
  <c r="DX41" i="17"/>
  <c r="ED41" i="17" s="1"/>
  <c r="DY44" i="17"/>
  <c r="ER49" i="17"/>
  <c r="FA52" i="17"/>
  <c r="ER55" i="17"/>
  <c r="EG59" i="17"/>
  <c r="DY60" i="17"/>
  <c r="DZ63" i="17"/>
  <c r="FB86" i="17"/>
  <c r="FH86" i="17" s="1"/>
  <c r="EF90" i="17"/>
  <c r="EH94" i="17"/>
  <c r="EF97" i="17"/>
  <c r="EN97" i="17" s="1"/>
  <c r="FB112" i="17"/>
  <c r="ET40" i="17"/>
  <c r="FD41" i="17"/>
  <c r="EI43" i="17"/>
  <c r="EM43" i="17" s="1"/>
  <c r="FC50" i="17"/>
  <c r="ET55" i="17"/>
  <c r="EJ64" i="17"/>
  <c r="EY65" i="17"/>
  <c r="ES70" i="17"/>
  <c r="ES72" i="17"/>
  <c r="ET75" i="17"/>
  <c r="EI77" i="17"/>
  <c r="FD82" i="17"/>
  <c r="FD86" i="17"/>
  <c r="FH101" i="17"/>
  <c r="EZ115" i="17"/>
  <c r="FH115" i="17" s="1"/>
  <c r="EZ107" i="17"/>
  <c r="FH107" i="17" s="1"/>
  <c r="EZ99" i="17"/>
  <c r="EZ91" i="17"/>
  <c r="EZ83" i="17"/>
  <c r="EZ75" i="17"/>
  <c r="EY115" i="17"/>
  <c r="EY107" i="17"/>
  <c r="EY99" i="17"/>
  <c r="FG99" i="17" s="1"/>
  <c r="EY117" i="17"/>
  <c r="EY109" i="17"/>
  <c r="EY101" i="17"/>
  <c r="FG101" i="17" s="1"/>
  <c r="EY93" i="17"/>
  <c r="FG93" i="17" s="1"/>
  <c r="EY85" i="17"/>
  <c r="EY77" i="17"/>
  <c r="EZ118" i="17"/>
  <c r="FH118" i="17" s="1"/>
  <c r="EZ110" i="17"/>
  <c r="FH110" i="17" s="1"/>
  <c r="EZ102" i="17"/>
  <c r="FH102" i="17" s="1"/>
  <c r="EY118" i="17"/>
  <c r="EY110" i="17"/>
  <c r="EY97" i="17"/>
  <c r="EY86" i="17"/>
  <c r="FG86" i="17" s="1"/>
  <c r="EZ67" i="17"/>
  <c r="EZ104" i="17"/>
  <c r="EZ89" i="17"/>
  <c r="EZ78" i="17"/>
  <c r="EY75" i="17"/>
  <c r="EY67" i="17"/>
  <c r="EZ114" i="17"/>
  <c r="FH114" i="17" s="1"/>
  <c r="EY104" i="17"/>
  <c r="FG104" i="17" s="1"/>
  <c r="EZ94" i="17"/>
  <c r="FH94" i="17" s="1"/>
  <c r="EY89" i="17"/>
  <c r="FG89" i="17" s="1"/>
  <c r="EY78" i="17"/>
  <c r="FG78" i="17" s="1"/>
  <c r="EZ68" i="17"/>
  <c r="FH68" i="17" s="1"/>
  <c r="EY114" i="17"/>
  <c r="EY94" i="17"/>
  <c r="EZ92" i="17"/>
  <c r="EZ81" i="17"/>
  <c r="EY68" i="17"/>
  <c r="EZ117" i="17"/>
  <c r="EZ116" i="17"/>
  <c r="FH116" i="17" s="1"/>
  <c r="EY100" i="17"/>
  <c r="EY90" i="17"/>
  <c r="FG90" i="17" s="1"/>
  <c r="EY81" i="17"/>
  <c r="FG81" i="17" s="1"/>
  <c r="EZ77" i="17"/>
  <c r="EZ71" i="17"/>
  <c r="FH71" i="17" s="1"/>
  <c r="EY62" i="17"/>
  <c r="EY55" i="17"/>
  <c r="EY116" i="17"/>
  <c r="FG116" i="17" s="1"/>
  <c r="EZ98" i="17"/>
  <c r="FH98" i="17" s="1"/>
  <c r="EZ96" i="17"/>
  <c r="EY71" i="17"/>
  <c r="EZ63" i="17"/>
  <c r="FH63" i="17" s="1"/>
  <c r="EZ119" i="17"/>
  <c r="EY98" i="17"/>
  <c r="FG98" i="17" s="1"/>
  <c r="EY96" i="17"/>
  <c r="EZ85" i="17"/>
  <c r="EZ76" i="17"/>
  <c r="EZ66" i="17"/>
  <c r="FH66" i="17" s="1"/>
  <c r="EY63" i="17"/>
  <c r="EZ59" i="17"/>
  <c r="FH59" i="17" s="1"/>
  <c r="J20" i="15" s="1"/>
  <c r="EZ120" i="17"/>
  <c r="FH120" i="17" s="1"/>
  <c r="EY119" i="17"/>
  <c r="FG119" i="17" s="1"/>
  <c r="EZ97" i="17"/>
  <c r="FH97" i="17" s="1"/>
  <c r="EZ95" i="17"/>
  <c r="FH95" i="17" s="1"/>
  <c r="EY76" i="17"/>
  <c r="FG76" i="17" s="1"/>
  <c r="EY66" i="17"/>
  <c r="FG66" i="17" s="1"/>
  <c r="EZ64" i="17"/>
  <c r="EY120" i="17"/>
  <c r="EY95" i="17"/>
  <c r="EZ84" i="17"/>
  <c r="EZ73" i="17"/>
  <c r="EY64" i="17"/>
  <c r="EY84" i="17"/>
  <c r="EZ80" i="17"/>
  <c r="EY73" i="17"/>
  <c r="EY74" i="17"/>
  <c r="FG74" i="17" s="1"/>
  <c r="EY44" i="17"/>
  <c r="FG44" i="17" s="1"/>
  <c r="EZ112" i="17"/>
  <c r="EY80" i="17"/>
  <c r="FG80" i="17" s="1"/>
  <c r="EZ45" i="17"/>
  <c r="FH45" i="17" s="1"/>
  <c r="EY112" i="17"/>
  <c r="EZ93" i="17"/>
  <c r="EZ48" i="17"/>
  <c r="EY45" i="17"/>
  <c r="EZ70" i="17"/>
  <c r="EZ69" i="17"/>
  <c r="EZ56" i="17"/>
  <c r="EZ55" i="17"/>
  <c r="EY48" i="17"/>
  <c r="EZ46" i="17"/>
  <c r="EZ105" i="17"/>
  <c r="EY70" i="17"/>
  <c r="FG70" i="17" s="1"/>
  <c r="EY69" i="17"/>
  <c r="FG69" i="17" s="1"/>
  <c r="EZ60" i="17"/>
  <c r="EY56" i="17"/>
  <c r="EZ54" i="17"/>
  <c r="EY46" i="17"/>
  <c r="FG46" i="17" s="1"/>
  <c r="EJ117" i="17"/>
  <c r="EJ109" i="17"/>
  <c r="EJ101" i="17"/>
  <c r="EJ93" i="17"/>
  <c r="EJ85" i="17"/>
  <c r="EJ77" i="17"/>
  <c r="EN77" i="17" s="1"/>
  <c r="EI117" i="17"/>
  <c r="EI109" i="17"/>
  <c r="EI101" i="17"/>
  <c r="EI93" i="17"/>
  <c r="EI119" i="17"/>
  <c r="EI111" i="17"/>
  <c r="EI103" i="17"/>
  <c r="EI95" i="17"/>
  <c r="EI87" i="17"/>
  <c r="EI79" i="17"/>
  <c r="EJ120" i="17"/>
  <c r="EJ112" i="17"/>
  <c r="EJ104" i="17"/>
  <c r="EJ96" i="17"/>
  <c r="EI120" i="17"/>
  <c r="EI112" i="17"/>
  <c r="EJ87" i="17"/>
  <c r="EI84" i="17"/>
  <c r="EJ69" i="17"/>
  <c r="EJ116" i="17"/>
  <c r="EJ103" i="17"/>
  <c r="EJ98" i="17"/>
  <c r="EJ90" i="17"/>
  <c r="EJ76" i="17"/>
  <c r="EI69" i="17"/>
  <c r="EI116" i="17"/>
  <c r="EI98" i="17"/>
  <c r="EI90" i="17"/>
  <c r="EJ79" i="17"/>
  <c r="EI76" i="17"/>
  <c r="EJ70" i="17"/>
  <c r="EJ119" i="17"/>
  <c r="EJ105" i="17"/>
  <c r="EJ82" i="17"/>
  <c r="EI70" i="17"/>
  <c r="EI105" i="17"/>
  <c r="EJ75" i="17"/>
  <c r="EI64" i="17"/>
  <c r="EI55" i="17"/>
  <c r="EJ83" i="17"/>
  <c r="EI75" i="17"/>
  <c r="EJ108" i="17"/>
  <c r="EJ107" i="17"/>
  <c r="EJ106" i="17"/>
  <c r="EI104" i="17"/>
  <c r="EJ92" i="17"/>
  <c r="EI83" i="17"/>
  <c r="EJ72" i="17"/>
  <c r="EJ65" i="17"/>
  <c r="EJ59" i="17"/>
  <c r="EI108" i="17"/>
  <c r="EI107" i="17"/>
  <c r="EI106" i="17"/>
  <c r="EJ102" i="17"/>
  <c r="EI92" i="17"/>
  <c r="EJ91" i="17"/>
  <c r="EI72" i="17"/>
  <c r="EI65" i="17"/>
  <c r="EJ111" i="17"/>
  <c r="EJ110" i="17"/>
  <c r="EI102" i="17"/>
  <c r="EI91" i="17"/>
  <c r="EI82" i="17"/>
  <c r="EJ78" i="17"/>
  <c r="EJ67" i="17"/>
  <c r="EJ115" i="17"/>
  <c r="EJ114" i="17"/>
  <c r="EJ113" i="17"/>
  <c r="EI110" i="17"/>
  <c r="EJ100" i="17"/>
  <c r="EI78" i="17"/>
  <c r="EI67" i="17"/>
  <c r="EJ95" i="17"/>
  <c r="EJ60" i="17"/>
  <c r="EJ56" i="17"/>
  <c r="EI46" i="17"/>
  <c r="EJ74" i="17"/>
  <c r="EJ73" i="17"/>
  <c r="EI60" i="17"/>
  <c r="EI56" i="17"/>
  <c r="EJ55" i="17"/>
  <c r="EJ47" i="17"/>
  <c r="EI74" i="17"/>
  <c r="EI73" i="17"/>
  <c r="EJ57" i="17"/>
  <c r="EJ48" i="17"/>
  <c r="EI47" i="17"/>
  <c r="EJ66" i="17"/>
  <c r="EI57" i="17"/>
  <c r="EJ54" i="17"/>
  <c r="EI48" i="17"/>
  <c r="EJ40" i="17"/>
  <c r="EJ88" i="17"/>
  <c r="EI66" i="17"/>
  <c r="EJ61" i="17"/>
  <c r="EI54" i="17"/>
  <c r="EZ12" i="17"/>
  <c r="EJ14" i="17"/>
  <c r="FD14" i="17"/>
  <c r="ET18" i="17"/>
  <c r="EZ20" i="17"/>
  <c r="EJ22" i="17"/>
  <c r="FD22" i="17"/>
  <c r="ET26" i="17"/>
  <c r="EZ28" i="17"/>
  <c r="EJ30" i="17"/>
  <c r="EN30" i="17" s="1"/>
  <c r="FD30" i="17"/>
  <c r="FC32" i="17"/>
  <c r="EI33" i="17"/>
  <c r="FC33" i="17"/>
  <c r="EJ34" i="17"/>
  <c r="EZ34" i="17"/>
  <c r="ES36" i="17"/>
  <c r="ET38" i="17"/>
  <c r="ES39" i="17"/>
  <c r="EY40" i="17"/>
  <c r="EJ41" i="17"/>
  <c r="EN41" i="17" s="1"/>
  <c r="EZ42" i="17"/>
  <c r="FH42" i="17" s="1"/>
  <c r="FD44" i="17"/>
  <c r="EJ50" i="17"/>
  <c r="FD55" i="17"/>
  <c r="EJ63" i="17"/>
  <c r="ET64" i="17"/>
  <c r="EY79" i="17"/>
  <c r="EY83" i="17"/>
  <c r="FC90" i="17"/>
  <c r="EI99" i="17"/>
  <c r="EZ103" i="17"/>
  <c r="EY108" i="17"/>
  <c r="EI115" i="17"/>
  <c r="ET113" i="17"/>
  <c r="ET105" i="17"/>
  <c r="ET97" i="17"/>
  <c r="ET89" i="17"/>
  <c r="ET81" i="17"/>
  <c r="ES113" i="17"/>
  <c r="ES105" i="17"/>
  <c r="ES97" i="17"/>
  <c r="ES115" i="17"/>
  <c r="ES107" i="17"/>
  <c r="ES99" i="17"/>
  <c r="ES91" i="17"/>
  <c r="ES83" i="17"/>
  <c r="ET116" i="17"/>
  <c r="ET108" i="17"/>
  <c r="ET100" i="17"/>
  <c r="ES116" i="17"/>
  <c r="ES108" i="17"/>
  <c r="ET115" i="17"/>
  <c r="ES95" i="17"/>
  <c r="ET91" i="17"/>
  <c r="ES88" i="17"/>
  <c r="ES77" i="17"/>
  <c r="ET73" i="17"/>
  <c r="ET65" i="17"/>
  <c r="ET118" i="17"/>
  <c r="ET102" i="17"/>
  <c r="ET80" i="17"/>
  <c r="ES73" i="17"/>
  <c r="ES65" i="17"/>
  <c r="ES118" i="17"/>
  <c r="ET111" i="17"/>
  <c r="ES102" i="17"/>
  <c r="ET83" i="17"/>
  <c r="ES80" i="17"/>
  <c r="ET74" i="17"/>
  <c r="ET66" i="17"/>
  <c r="ES111" i="17"/>
  <c r="ET86" i="17"/>
  <c r="ES74" i="17"/>
  <c r="ES66" i="17"/>
  <c r="ET114" i="17"/>
  <c r="ES103" i="17"/>
  <c r="ES101" i="17"/>
  <c r="ES86" i="17"/>
  <c r="ET82" i="17"/>
  <c r="ET69" i="17"/>
  <c r="ET56" i="17"/>
  <c r="ES53" i="17"/>
  <c r="ET117" i="17"/>
  <c r="ES114" i="17"/>
  <c r="ET99" i="17"/>
  <c r="ES82" i="17"/>
  <c r="ES69" i="17"/>
  <c r="ET61" i="17"/>
  <c r="ES117" i="17"/>
  <c r="ET112" i="17"/>
  <c r="ES100" i="17"/>
  <c r="ET90" i="17"/>
  <c r="ES61" i="17"/>
  <c r="ES112" i="17"/>
  <c r="ET98" i="17"/>
  <c r="ES90" i="17"/>
  <c r="ES81" i="17"/>
  <c r="ET77" i="17"/>
  <c r="ES98" i="17"/>
  <c r="ET71" i="17"/>
  <c r="ES62" i="17"/>
  <c r="ES60" i="17"/>
  <c r="ET96" i="17"/>
  <c r="ES89" i="17"/>
  <c r="ET85" i="17"/>
  <c r="ET76" i="17"/>
  <c r="ES71" i="17"/>
  <c r="ET63" i="17"/>
  <c r="ES109" i="17"/>
  <c r="ET104" i="17"/>
  <c r="ET101" i="17"/>
  <c r="ES92" i="17"/>
  <c r="ET84" i="17"/>
  <c r="ET79" i="17"/>
  <c r="ES75" i="17"/>
  <c r="ES52" i="17"/>
  <c r="ES42" i="17"/>
  <c r="ES104" i="17"/>
  <c r="ES84" i="17"/>
  <c r="ES79" i="17"/>
  <c r="ET68" i="17"/>
  <c r="ET67" i="17"/>
  <c r="ES63" i="17"/>
  <c r="ET43" i="17"/>
  <c r="ET107" i="17"/>
  <c r="ET88" i="17"/>
  <c r="ES68" i="17"/>
  <c r="ES67" i="17"/>
  <c r="ET58" i="17"/>
  <c r="ES43" i="17"/>
  <c r="ES96" i="17"/>
  <c r="ES76" i="17"/>
  <c r="EW76" i="17" s="1"/>
  <c r="ET59" i="17"/>
  <c r="ES58" i="17"/>
  <c r="ET49" i="17"/>
  <c r="EX49" i="17" s="1"/>
  <c r="H12" i="15" s="1"/>
  <c r="ET44" i="17"/>
  <c r="EX44" i="17" s="1"/>
  <c r="ET120" i="17"/>
  <c r="ES59" i="17"/>
  <c r="ES49" i="17"/>
  <c r="ES9" i="17"/>
  <c r="EY11" i="17"/>
  <c r="EI13" i="17"/>
  <c r="FC13" i="17"/>
  <c r="ES17" i="17"/>
  <c r="EY19" i="17"/>
  <c r="FG19" i="17" s="1"/>
  <c r="EI21" i="17"/>
  <c r="FC21" i="17"/>
  <c r="ES25" i="17"/>
  <c r="EY27" i="17"/>
  <c r="FG27" i="17" s="1"/>
  <c r="EI29" i="17"/>
  <c r="FC29" i="17"/>
  <c r="FD32" i="17"/>
  <c r="EJ33" i="17"/>
  <c r="FD33" i="17"/>
  <c r="ET36" i="17"/>
  <c r="ET39" i="17"/>
  <c r="EZ40" i="17"/>
  <c r="ES45" i="17"/>
  <c r="FC51" i="17"/>
  <c r="ET52" i="17"/>
  <c r="EC55" i="17"/>
  <c r="C17" i="15" s="1"/>
  <c r="ES56" i="17"/>
  <c r="EY59" i="17"/>
  <c r="FG59" i="17" s="1"/>
  <c r="I20" i="15" s="1"/>
  <c r="FC67" i="17"/>
  <c r="EY72" i="17"/>
  <c r="FG72" i="17" s="1"/>
  <c r="FC77" i="17"/>
  <c r="EZ79" i="17"/>
  <c r="FH79" i="17" s="1"/>
  <c r="EI85" i="17"/>
  <c r="ET87" i="17"/>
  <c r="EI89" i="17"/>
  <c r="EI97" i="17"/>
  <c r="EJ99" i="17"/>
  <c r="ES106" i="17"/>
  <c r="EZ108" i="17"/>
  <c r="FH108" i="17" s="1"/>
  <c r="EI113" i="17"/>
  <c r="ES120" i="17"/>
  <c r="EZ11" i="17"/>
  <c r="EJ13" i="17"/>
  <c r="FD13" i="17"/>
  <c r="FH13" i="17" s="1"/>
  <c r="ET17" i="17"/>
  <c r="EZ19" i="17"/>
  <c r="EJ21" i="17"/>
  <c r="EN21" i="17" s="1"/>
  <c r="FD21" i="17"/>
  <c r="FH21" i="17" s="1"/>
  <c r="ET25" i="17"/>
  <c r="EZ27" i="17"/>
  <c r="EJ29" i="17"/>
  <c r="FD29" i="17"/>
  <c r="EY37" i="17"/>
  <c r="ET45" i="17"/>
  <c r="EX45" i="17" s="1"/>
  <c r="ES48" i="17"/>
  <c r="FC49" i="17"/>
  <c r="FD51" i="17"/>
  <c r="ES54" i="17"/>
  <c r="ES57" i="17"/>
  <c r="EI58" i="17"/>
  <c r="FC59" i="17"/>
  <c r="EI61" i="17"/>
  <c r="FD64" i="17"/>
  <c r="FD67" i="17"/>
  <c r="EZ72" i="17"/>
  <c r="EZ74" i="17"/>
  <c r="FD81" i="17"/>
  <c r="EJ89" i="17"/>
  <c r="EJ97" i="17"/>
  <c r="FD103" i="17"/>
  <c r="ET106" i="17"/>
  <c r="FC108" i="17"/>
  <c r="EY113" i="17"/>
  <c r="FG113" i="17" s="1"/>
  <c r="EI118" i="17"/>
  <c r="ES8" i="17"/>
  <c r="EY10" i="17"/>
  <c r="FG10" i="17" s="1"/>
  <c r="EI12" i="17"/>
  <c r="FC12" i="17"/>
  <c r="FG12" i="17" s="1"/>
  <c r="ES16" i="17"/>
  <c r="EY18" i="17"/>
  <c r="FG18" i="17" s="1"/>
  <c r="EI20" i="17"/>
  <c r="FC20" i="17"/>
  <c r="ES24" i="17"/>
  <c r="EY26" i="17"/>
  <c r="EI28" i="17"/>
  <c r="FC28" i="17"/>
  <c r="FC34" i="17"/>
  <c r="EZ37" i="17"/>
  <c r="FH37" i="17" s="1"/>
  <c r="FC42" i="17"/>
  <c r="FG42" i="17" s="1"/>
  <c r="EI44" i="17"/>
  <c r="ET48" i="17"/>
  <c r="EI49" i="17"/>
  <c r="FD49" i="17"/>
  <c r="FH49" i="17" s="1"/>
  <c r="J12" i="15" s="1"/>
  <c r="EM50" i="17"/>
  <c r="E13" i="15" s="1"/>
  <c r="E34" i="15" s="1"/>
  <c r="ET54" i="17"/>
  <c r="ET57" i="17"/>
  <c r="EJ58" i="17"/>
  <c r="FD59" i="17"/>
  <c r="FC83" i="17"/>
  <c r="ET95" i="17"/>
  <c r="EY106" i="17"/>
  <c r="EY111" i="17"/>
  <c r="EZ113" i="17"/>
  <c r="EJ118" i="17"/>
  <c r="FD117" i="17"/>
  <c r="FD109" i="17"/>
  <c r="FD101" i="17"/>
  <c r="FD93" i="17"/>
  <c r="FD85" i="17"/>
  <c r="FD77" i="17"/>
  <c r="FC117" i="17"/>
  <c r="FC109" i="17"/>
  <c r="FC101" i="17"/>
  <c r="FC93" i="17"/>
  <c r="FC119" i="17"/>
  <c r="FC111" i="17"/>
  <c r="FC103" i="17"/>
  <c r="FC95" i="17"/>
  <c r="FC87" i="17"/>
  <c r="FC79" i="17"/>
  <c r="FD120" i="17"/>
  <c r="FD112" i="17"/>
  <c r="FD104" i="17"/>
  <c r="FD96" i="17"/>
  <c r="FC120" i="17"/>
  <c r="FC112" i="17"/>
  <c r="FC107" i="17"/>
  <c r="FC99" i="17"/>
  <c r="FC94" i="17"/>
  <c r="FC81" i="17"/>
  <c r="FD69" i="17"/>
  <c r="FD110" i="17"/>
  <c r="FD92" i="17"/>
  <c r="FD84" i="17"/>
  <c r="FC69" i="17"/>
  <c r="FD113" i="17"/>
  <c r="FC110" i="17"/>
  <c r="FC96" i="17"/>
  <c r="FC92" i="17"/>
  <c r="FD87" i="17"/>
  <c r="FC84" i="17"/>
  <c r="FD70" i="17"/>
  <c r="FC113" i="17"/>
  <c r="FD106" i="17"/>
  <c r="FD90" i="17"/>
  <c r="FD76" i="17"/>
  <c r="FC70" i="17"/>
  <c r="FD118" i="17"/>
  <c r="FC97" i="17"/>
  <c r="FC76" i="17"/>
  <c r="FD73" i="17"/>
  <c r="FC64" i="17"/>
  <c r="FD54" i="17"/>
  <c r="FD119" i="17"/>
  <c r="FC118" i="17"/>
  <c r="FD95" i="17"/>
  <c r="FD89" i="17"/>
  <c r="FD80" i="17"/>
  <c r="FC73" i="17"/>
  <c r="FC89" i="17"/>
  <c r="FC80" i="17"/>
  <c r="FD68" i="17"/>
  <c r="FD94" i="17"/>
  <c r="FD88" i="17"/>
  <c r="FC68" i="17"/>
  <c r="FC88" i="17"/>
  <c r="FD79" i="17"/>
  <c r="FD65" i="17"/>
  <c r="FC58" i="17"/>
  <c r="FD75" i="17"/>
  <c r="FC65" i="17"/>
  <c r="FD107" i="17"/>
  <c r="FD105" i="17"/>
  <c r="FD60" i="17"/>
  <c r="FC56" i="17"/>
  <c r="FC55" i="17"/>
  <c r="FC46" i="17"/>
  <c r="FC105" i="17"/>
  <c r="FG105" i="17" s="1"/>
  <c r="FC60" i="17"/>
  <c r="FC54" i="17"/>
  <c r="FD47" i="17"/>
  <c r="FD102" i="17"/>
  <c r="FD62" i="17"/>
  <c r="FC47" i="17"/>
  <c r="FD115" i="17"/>
  <c r="FC102" i="17"/>
  <c r="FC62" i="17"/>
  <c r="FD53" i="17"/>
  <c r="FD40" i="17"/>
  <c r="FD39" i="17"/>
  <c r="FC115" i="17"/>
  <c r="FD99" i="17"/>
  <c r="FC85" i="17"/>
  <c r="FC53" i="17"/>
  <c r="ET8" i="17"/>
  <c r="EZ10" i="17"/>
  <c r="EJ12" i="17"/>
  <c r="FD12" i="17"/>
  <c r="ET16" i="17"/>
  <c r="EZ18" i="17"/>
  <c r="FH18" i="17" s="1"/>
  <c r="EJ20" i="17"/>
  <c r="FD20" i="17"/>
  <c r="ET24" i="17"/>
  <c r="EZ26" i="17"/>
  <c r="FH26" i="17" s="1"/>
  <c r="EJ28" i="17"/>
  <c r="FD28" i="17"/>
  <c r="FD34" i="17"/>
  <c r="EI35" i="17"/>
  <c r="EY35" i="17"/>
  <c r="EY36" i="17"/>
  <c r="FC40" i="17"/>
  <c r="ES41" i="17"/>
  <c r="FD42" i="17"/>
  <c r="EJ44" i="17"/>
  <c r="EJ49" i="17"/>
  <c r="ES50" i="17"/>
  <c r="EI53" i="17"/>
  <c r="FC63" i="17"/>
  <c r="EI71" i="17"/>
  <c r="FD83" i="17"/>
  <c r="ES85" i="17"/>
  <c r="EY87" i="17"/>
  <c r="FG87" i="17" s="1"/>
  <c r="EY91" i="17"/>
  <c r="FD97" i="17"/>
  <c r="EZ106" i="17"/>
  <c r="EZ111" i="17"/>
  <c r="FH111" i="17" s="1"/>
  <c r="ED60" i="17"/>
  <c r="D21" i="15" s="1"/>
  <c r="ED54" i="17" l="1"/>
  <c r="D16" i="15" s="1"/>
  <c r="D36" i="15" s="1"/>
  <c r="EC54" i="17"/>
  <c r="C16" i="15" s="1"/>
  <c r="C36" i="15" s="1"/>
  <c r="EC53" i="17"/>
  <c r="C15" i="15" s="1"/>
  <c r="EN54" i="17"/>
  <c r="F16" i="15" s="1"/>
  <c r="F36" i="15" s="1"/>
  <c r="EN52" i="17"/>
  <c r="F14" i="15" s="1"/>
  <c r="C33" i="15"/>
  <c r="D33" i="15"/>
  <c r="C32" i="15"/>
  <c r="D32" i="15"/>
  <c r="F33" i="15"/>
  <c r="E33" i="15"/>
  <c r="E31" i="15"/>
  <c r="F31" i="15"/>
  <c r="E37" i="15"/>
  <c r="EX79" i="17"/>
  <c r="EC106" i="17"/>
  <c r="EC86" i="17"/>
  <c r="FG62" i="17"/>
  <c r="EW33" i="17"/>
  <c r="EW85" i="17"/>
  <c r="FF32" i="17"/>
  <c r="EW32" i="17"/>
  <c r="G6" i="15" s="1"/>
  <c r="G31" i="15" s="1"/>
  <c r="EX32" i="17"/>
  <c r="H6" i="15" s="1"/>
  <c r="H31" i="15" s="1"/>
  <c r="EN63" i="17"/>
  <c r="EX76" i="17"/>
  <c r="EM64" i="17"/>
  <c r="EM115" i="17"/>
  <c r="FG40" i="17"/>
  <c r="FH105" i="17"/>
  <c r="EM96" i="17"/>
  <c r="EX24" i="17"/>
  <c r="EW57" i="17"/>
  <c r="EC58" i="17"/>
  <c r="C19" i="15" s="1"/>
  <c r="EC120" i="17"/>
  <c r="EN20" i="17"/>
  <c r="EN45" i="17"/>
  <c r="EM103" i="17"/>
  <c r="EN106" i="17"/>
  <c r="EN91" i="17"/>
  <c r="EX120" i="17"/>
  <c r="EW120" i="17"/>
  <c r="EW75" i="17"/>
  <c r="EX61" i="17"/>
  <c r="EW74" i="17"/>
  <c r="EW87" i="17"/>
  <c r="EX108" i="17"/>
  <c r="EW81" i="17"/>
  <c r="EC62" i="17"/>
  <c r="ED116" i="17"/>
  <c r="EC78" i="17"/>
  <c r="ED58" i="17"/>
  <c r="D19" i="15" s="1"/>
  <c r="EC73" i="17"/>
  <c r="EC102" i="17"/>
  <c r="EM12" i="17"/>
  <c r="EN86" i="17"/>
  <c r="FG111" i="17"/>
  <c r="FG84" i="17"/>
  <c r="FH76" i="17"/>
  <c r="FG100" i="17"/>
  <c r="FH78" i="17"/>
  <c r="FG117" i="17"/>
  <c r="EN72" i="17"/>
  <c r="ED70" i="17"/>
  <c r="EN28" i="17"/>
  <c r="EN11" i="17"/>
  <c r="EN76" i="17"/>
  <c r="EM105" i="17"/>
  <c r="EM113" i="17"/>
  <c r="EM110" i="17"/>
  <c r="EN99" i="17"/>
  <c r="ED65" i="17"/>
  <c r="EN29" i="17"/>
  <c r="EM86" i="17"/>
  <c r="EX7" i="17"/>
  <c r="EW79" i="17"/>
  <c r="EW41" i="17"/>
  <c r="EW66" i="17"/>
  <c r="EX82" i="17"/>
  <c r="EX102" i="17"/>
  <c r="EW115" i="17"/>
  <c r="EW89" i="17"/>
  <c r="ED47" i="17"/>
  <c r="EC101" i="17"/>
  <c r="ED8" i="17"/>
  <c r="ED82" i="17"/>
  <c r="ED71" i="17"/>
  <c r="ED86" i="17"/>
  <c r="EC111" i="17"/>
  <c r="ED88" i="17"/>
  <c r="EM24" i="17"/>
  <c r="EX26" i="17"/>
  <c r="EC33" i="17"/>
  <c r="EW36" i="17"/>
  <c r="FH103" i="17"/>
  <c r="FH104" i="17"/>
  <c r="EM20" i="17"/>
  <c r="EN27" i="17"/>
  <c r="EN115" i="17"/>
  <c r="EW22" i="17"/>
  <c r="EW69" i="17"/>
  <c r="EW105" i="17"/>
  <c r="EC117" i="17"/>
  <c r="EW11" i="17"/>
  <c r="FH67" i="17"/>
  <c r="EN59" i="17"/>
  <c r="F20" i="15" s="1"/>
  <c r="F37" i="15" s="1"/>
  <c r="EN61" i="17"/>
  <c r="EM72" i="17"/>
  <c r="EN93" i="17"/>
  <c r="EN110" i="17"/>
  <c r="EW31" i="17"/>
  <c r="EW30" i="17"/>
  <c r="EW92" i="17"/>
  <c r="EX64" i="17"/>
  <c r="EX90" i="17"/>
  <c r="EX101" i="17"/>
  <c r="EW104" i="17"/>
  <c r="EX100" i="17"/>
  <c r="EW113" i="17"/>
  <c r="ED106" i="17"/>
  <c r="ED45" i="17"/>
  <c r="ED77" i="17"/>
  <c r="ED100" i="17"/>
  <c r="EC94" i="17"/>
  <c r="ED99" i="17"/>
  <c r="EX27" i="17"/>
  <c r="ED46" i="17"/>
  <c r="FG112" i="17"/>
  <c r="FG77" i="17"/>
  <c r="EW45" i="17"/>
  <c r="EM81" i="17"/>
  <c r="EW117" i="17"/>
  <c r="EC104" i="17"/>
  <c r="EN100" i="17"/>
  <c r="EV38" i="17"/>
  <c r="EM38" i="17"/>
  <c r="E9" i="15" s="1"/>
  <c r="E32" i="15" s="1"/>
  <c r="EN38" i="17"/>
  <c r="F9" i="15" s="1"/>
  <c r="F32" i="15" s="1"/>
  <c r="EX106" i="17"/>
  <c r="EN12" i="17"/>
  <c r="EN114" i="17"/>
  <c r="EM94" i="17"/>
  <c r="EN89" i="17"/>
  <c r="FH113" i="17"/>
  <c r="FG109" i="17"/>
  <c r="FH12" i="17"/>
  <c r="FG64" i="17"/>
  <c r="FH89" i="17"/>
  <c r="EN108" i="17"/>
  <c r="EN107" i="17"/>
  <c r="EW28" i="17"/>
  <c r="EX83" i="17"/>
  <c r="EW97" i="17"/>
  <c r="FG96" i="17"/>
  <c r="EM116" i="17"/>
  <c r="EM75" i="17"/>
  <c r="EW47" i="17"/>
  <c r="EX99" i="17"/>
  <c r="FF56" i="17"/>
  <c r="EW56" i="17"/>
  <c r="G18" i="15" s="1"/>
  <c r="EX56" i="17"/>
  <c r="H18" i="15" s="1"/>
  <c r="FG68" i="17"/>
  <c r="EM37" i="17"/>
  <c r="FH40" i="17"/>
  <c r="FG11" i="17"/>
  <c r="FH70" i="17"/>
  <c r="FG95" i="17"/>
  <c r="FH119" i="17"/>
  <c r="FH81" i="17"/>
  <c r="FH75" i="17"/>
  <c r="EM69" i="17"/>
  <c r="EN10" i="17"/>
  <c r="EM95" i="17"/>
  <c r="EN78" i="17"/>
  <c r="EM70" i="17"/>
  <c r="EN119" i="17"/>
  <c r="EM92" i="17"/>
  <c r="EN118" i="17"/>
  <c r="EC25" i="17"/>
  <c r="ED35" i="17"/>
  <c r="D8" i="15" s="1"/>
  <c r="D31" i="15" s="1"/>
  <c r="EW43" i="17"/>
  <c r="EX96" i="17"/>
  <c r="EW65" i="17"/>
  <c r="EX97" i="17"/>
  <c r="EW109" i="17"/>
  <c r="EW72" i="17"/>
  <c r="EX105" i="17"/>
  <c r="EW95" i="17"/>
  <c r="ED9" i="17"/>
  <c r="EC50" i="17"/>
  <c r="C13" i="15" s="1"/>
  <c r="C34" i="15" s="1"/>
  <c r="ED78" i="17"/>
  <c r="EC95" i="17"/>
  <c r="EC83" i="17"/>
  <c r="ED107" i="17"/>
  <c r="ED120" i="17"/>
  <c r="EM100" i="17"/>
  <c r="EM57" i="17"/>
  <c r="FH28" i="17"/>
  <c r="FH112" i="17"/>
  <c r="EN90" i="17"/>
  <c r="EW83" i="17"/>
  <c r="ED50" i="17"/>
  <c r="D13" i="15" s="1"/>
  <c r="D34" i="15" s="1"/>
  <c r="FH20" i="17"/>
  <c r="EN98" i="17"/>
  <c r="EX73" i="17"/>
  <c r="ED66" i="17"/>
  <c r="EX58" i="17"/>
  <c r="H19" i="15" s="1"/>
  <c r="EW58" i="17"/>
  <c r="G19" i="15" s="1"/>
  <c r="FF58" i="17"/>
  <c r="FH11" i="17"/>
  <c r="FG67" i="17"/>
  <c r="EM47" i="17"/>
  <c r="EN83" i="17"/>
  <c r="EW62" i="17"/>
  <c r="ED84" i="17"/>
  <c r="FG106" i="17"/>
  <c r="EM65" i="17"/>
  <c r="EM118" i="17"/>
  <c r="EX67" i="17"/>
  <c r="EC76" i="17"/>
  <c r="EN53" i="17"/>
  <c r="F15" i="15" s="1"/>
  <c r="EM53" i="17"/>
  <c r="E15" i="15" s="1"/>
  <c r="E35" i="15" s="1"/>
  <c r="EV53" i="17"/>
  <c r="FH117" i="17"/>
  <c r="EN44" i="17"/>
  <c r="EM71" i="17"/>
  <c r="EX85" i="17"/>
  <c r="FH84" i="17"/>
  <c r="EX19" i="17"/>
  <c r="FF39" i="17"/>
  <c r="EW39" i="17"/>
  <c r="G10" i="15" s="1"/>
  <c r="EX39" i="17"/>
  <c r="H10" i="15" s="1"/>
  <c r="EN65" i="17"/>
  <c r="FH106" i="17"/>
  <c r="FG83" i="17"/>
  <c r="FG45" i="17"/>
  <c r="FG120" i="17"/>
  <c r="FH92" i="17"/>
  <c r="FG97" i="17"/>
  <c r="FH83" i="17"/>
  <c r="EX28" i="17"/>
  <c r="EM74" i="17"/>
  <c r="EN66" i="17"/>
  <c r="EM98" i="17"/>
  <c r="EM91" i="17"/>
  <c r="EN105" i="17"/>
  <c r="EM68" i="17"/>
  <c r="EN96" i="17"/>
  <c r="EM77" i="17"/>
  <c r="EX54" i="17"/>
  <c r="H16" i="15" s="1"/>
  <c r="H36" i="15" s="1"/>
  <c r="FF54" i="17"/>
  <c r="EW54" i="17"/>
  <c r="G16" i="15" s="1"/>
  <c r="G36" i="15" s="1"/>
  <c r="EN24" i="17"/>
  <c r="EX46" i="17"/>
  <c r="EW107" i="17"/>
  <c r="EX104" i="17"/>
  <c r="EX116" i="17"/>
  <c r="EW110" i="17"/>
  <c r="EX77" i="17"/>
  <c r="EW112" i="17"/>
  <c r="EW103" i="17"/>
  <c r="ED17" i="17"/>
  <c r="ED59" i="17"/>
  <c r="D20" i="15" s="1"/>
  <c r="EC52" i="17"/>
  <c r="C14" i="15" s="1"/>
  <c r="ED97" i="17"/>
  <c r="EC116" i="17"/>
  <c r="EC66" i="17"/>
  <c r="EC99" i="17"/>
  <c r="EC14" i="17"/>
  <c r="EX52" i="17"/>
  <c r="H14" i="15" s="1"/>
  <c r="FF52" i="17"/>
  <c r="EW52" i="17"/>
  <c r="G14" i="15" s="1"/>
  <c r="EC46" i="17"/>
  <c r="EM83" i="17"/>
  <c r="EX18" i="17"/>
  <c r="EM79" i="17"/>
  <c r="EX69" i="17"/>
  <c r="EN57" i="17"/>
  <c r="FH19" i="17"/>
  <c r="EM29" i="17"/>
  <c r="EM78" i="17"/>
  <c r="EW86" i="17"/>
  <c r="ED90" i="17"/>
  <c r="ED13" i="17"/>
  <c r="EM66" i="17"/>
  <c r="EN95" i="17"/>
  <c r="EW99" i="17"/>
  <c r="FH77" i="17"/>
  <c r="EW12" i="17"/>
  <c r="EW67" i="17"/>
  <c r="EC59" i="17"/>
  <c r="C20" i="15" s="1"/>
  <c r="ED52" i="17"/>
  <c r="D14" i="15" s="1"/>
  <c r="D35" i="15" s="1"/>
  <c r="EC71" i="17"/>
  <c r="EM22" i="17"/>
  <c r="EW8" i="17"/>
  <c r="FG73" i="17"/>
  <c r="EN71" i="17"/>
  <c r="EN79" i="17"/>
  <c r="EX107" i="17"/>
  <c r="EX113" i="17"/>
  <c r="ED7" i="17"/>
  <c r="ED89" i="17"/>
  <c r="FH46" i="17"/>
  <c r="FG75" i="17"/>
  <c r="EN82" i="17"/>
  <c r="EM44" i="17"/>
  <c r="EM67" i="17"/>
  <c r="ED63" i="17"/>
  <c r="EW80" i="17"/>
  <c r="EX86" i="17"/>
  <c r="EW71" i="17"/>
  <c r="ED108" i="17"/>
  <c r="EC109" i="17"/>
  <c r="FH10" i="17"/>
  <c r="FG107" i="17"/>
  <c r="EN102" i="17"/>
  <c r="EX84" i="17"/>
  <c r="EW91" i="17"/>
  <c r="ED30" i="17"/>
  <c r="EN22" i="17"/>
  <c r="FG37" i="17"/>
  <c r="EN64" i="17"/>
  <c r="FG36" i="17"/>
  <c r="FH74" i="17"/>
  <c r="FH72" i="17"/>
  <c r="FH27" i="17"/>
  <c r="FG79" i="17"/>
  <c r="FH64" i="17"/>
  <c r="FG71" i="17"/>
  <c r="FG94" i="17"/>
  <c r="FG110" i="17"/>
  <c r="FH91" i="17"/>
  <c r="EM11" i="17"/>
  <c r="EM76" i="17"/>
  <c r="EM104" i="17"/>
  <c r="EN94" i="17"/>
  <c r="EM84" i="17"/>
  <c r="EN101" i="17"/>
  <c r="EM85" i="17"/>
  <c r="EX81" i="17"/>
  <c r="EX42" i="17"/>
  <c r="EX117" i="17"/>
  <c r="EX57" i="17"/>
  <c r="EW88" i="17"/>
  <c r="EX115" i="17"/>
  <c r="EW111" i="17"/>
  <c r="FG34" i="17"/>
  <c r="I7" i="15" s="1"/>
  <c r="FH34" i="17"/>
  <c r="J7" i="15" s="1"/>
  <c r="ED25" i="17"/>
  <c r="ED74" i="17"/>
  <c r="ED62" i="17"/>
  <c r="ED109" i="17"/>
  <c r="EC118" i="17"/>
  <c r="ED76" i="17"/>
  <c r="ED117" i="17"/>
  <c r="EC82" i="17"/>
  <c r="EM23" i="17"/>
  <c r="EW60" i="17"/>
  <c r="G21" i="15" s="1"/>
  <c r="EX60" i="17"/>
  <c r="H21" i="15" s="1"/>
  <c r="FF60" i="17"/>
  <c r="EX40" i="17"/>
  <c r="EC30" i="17"/>
  <c r="EW26" i="17"/>
  <c r="EN85" i="17"/>
  <c r="EX36" i="17"/>
  <c r="EW77" i="17"/>
  <c r="EC114" i="17"/>
  <c r="EN16" i="17"/>
  <c r="EN68" i="17"/>
  <c r="ED43" i="17"/>
  <c r="FG85" i="17"/>
  <c r="EN33" i="17"/>
  <c r="EX98" i="17"/>
  <c r="EC110" i="17"/>
  <c r="EM73" i="17"/>
  <c r="EW101" i="17"/>
  <c r="FG63" i="17"/>
  <c r="EM87" i="17"/>
  <c r="EC51" i="17"/>
  <c r="FH55" i="17"/>
  <c r="J17" i="15" s="1"/>
  <c r="FG55" i="17"/>
  <c r="I17" i="15" s="1"/>
  <c r="FH80" i="17"/>
  <c r="FG108" i="17"/>
  <c r="FH85" i="17"/>
  <c r="FG65" i="17"/>
  <c r="EN73" i="17"/>
  <c r="ED31" i="17"/>
  <c r="ED110" i="17"/>
  <c r="FH73" i="17"/>
  <c r="EC85" i="17"/>
  <c r="EC67" i="17"/>
  <c r="FG26" i="17"/>
  <c r="FH69" i="17"/>
  <c r="FG115" i="17"/>
  <c r="FG91" i="17"/>
  <c r="FH93" i="17"/>
  <c r="FH96" i="17"/>
  <c r="FG114" i="17"/>
  <c r="FG118" i="17"/>
  <c r="FH99" i="17"/>
  <c r="FH35" i="17"/>
  <c r="J8" i="15" s="1"/>
  <c r="FG35" i="17"/>
  <c r="I8" i="15" s="1"/>
  <c r="ED44" i="17"/>
  <c r="EM19" i="17"/>
  <c r="EM111" i="17"/>
  <c r="EM112" i="17"/>
  <c r="EM119" i="17"/>
  <c r="EM63" i="17"/>
  <c r="EN87" i="17"/>
  <c r="EN113" i="17"/>
  <c r="EM93" i="17"/>
  <c r="EX48" i="17"/>
  <c r="H11" i="15" s="1"/>
  <c r="H33" i="15" s="1"/>
  <c r="EW48" i="17"/>
  <c r="G11" i="15" s="1"/>
  <c r="G33" i="15" s="1"/>
  <c r="FF48" i="17"/>
  <c r="EC21" i="17"/>
  <c r="EX15" i="17"/>
  <c r="EW63" i="17"/>
  <c r="EX41" i="17"/>
  <c r="EX118" i="17"/>
  <c r="EX91" i="17"/>
  <c r="EX71" i="17"/>
  <c r="EW119" i="17"/>
  <c r="EC93" i="17"/>
  <c r="EC87" i="17"/>
  <c r="ED87" i="17"/>
  <c r="ED111" i="17"/>
  <c r="EC68" i="17"/>
  <c r="EC72" i="17"/>
  <c r="EC90" i="17"/>
  <c r="EW37" i="17"/>
  <c r="ED10" i="17"/>
  <c r="EW116" i="17"/>
  <c r="EC35" i="17"/>
  <c r="C8" i="15" s="1"/>
  <c r="C31" i="15" s="1"/>
  <c r="EW42" i="17"/>
  <c r="F35" i="15" l="1"/>
  <c r="C35" i="15"/>
  <c r="C37" i="15"/>
  <c r="G37" i="15"/>
  <c r="D37" i="15"/>
  <c r="H37" i="15"/>
  <c r="FH60" i="17"/>
  <c r="J21" i="15" s="1"/>
  <c r="FG60" i="17"/>
  <c r="I21" i="15" s="1"/>
  <c r="EX38" i="17"/>
  <c r="H9" i="15" s="1"/>
  <c r="H32" i="15" s="1"/>
  <c r="EW38" i="17"/>
  <c r="G9" i="15" s="1"/>
  <c r="G32" i="15" s="1"/>
  <c r="FF38" i="17"/>
  <c r="FF53" i="17"/>
  <c r="EX53" i="17"/>
  <c r="H15" i="15" s="1"/>
  <c r="H35" i="15" s="1"/>
  <c r="EW53" i="17"/>
  <c r="G15" i="15" s="1"/>
  <c r="G35" i="15" s="1"/>
  <c r="FH56" i="17"/>
  <c r="J18" i="15" s="1"/>
  <c r="FG56" i="17"/>
  <c r="I18" i="15" s="1"/>
  <c r="FH48" i="17"/>
  <c r="J11" i="15" s="1"/>
  <c r="J33" i="15" s="1"/>
  <c r="FG48" i="17"/>
  <c r="I11" i="15" s="1"/>
  <c r="I33" i="15" s="1"/>
  <c r="FG32" i="17"/>
  <c r="I6" i="15" s="1"/>
  <c r="I31" i="15" s="1"/>
  <c r="FH32" i="17"/>
  <c r="J6" i="15" s="1"/>
  <c r="J31" i="15" s="1"/>
  <c r="FH39" i="17"/>
  <c r="J10" i="15" s="1"/>
  <c r="FG39" i="17"/>
  <c r="I10" i="15" s="1"/>
  <c r="FH52" i="17"/>
  <c r="J14" i="15" s="1"/>
  <c r="FG52" i="17"/>
  <c r="I14" i="15" s="1"/>
  <c r="FH54" i="17"/>
  <c r="J16" i="15" s="1"/>
  <c r="J36" i="15" s="1"/>
  <c r="FG54" i="17"/>
  <c r="I16" i="15" s="1"/>
  <c r="I36" i="15" s="1"/>
  <c r="FG58" i="17"/>
  <c r="I19" i="15" s="1"/>
  <c r="FH58" i="17"/>
  <c r="J19" i="15" s="1"/>
  <c r="J37" i="15" l="1"/>
  <c r="I37" i="15"/>
  <c r="FG53" i="17"/>
  <c r="I15" i="15" s="1"/>
  <c r="I35" i="15" s="1"/>
  <c r="FH53" i="17"/>
  <c r="J15" i="15" s="1"/>
  <c r="J35" i="15" s="1"/>
  <c r="FG38" i="17"/>
  <c r="I9" i="15" s="1"/>
  <c r="I32" i="15" s="1"/>
  <c r="FH38" i="17"/>
  <c r="J9" i="15" s="1"/>
  <c r="J32" i="15" s="1"/>
  <c r="D47" i="15" l="1"/>
  <c r="D46" i="15"/>
  <c r="D45" i="15"/>
  <c r="C56" i="15" s="1"/>
  <c r="C57" i="15" l="1"/>
  <c r="C59" i="15"/>
  <c r="C58" i="15"/>
  <c r="D56" i="15"/>
  <c r="C62" i="15"/>
  <c r="D58" i="15"/>
  <c r="D62" i="15"/>
  <c r="D57" i="15"/>
  <c r="C60" i="15"/>
  <c r="C61" i="15"/>
  <c r="D59" i="15"/>
  <c r="D60" i="15"/>
  <c r="D61" i="15"/>
  <c r="F61" i="15"/>
  <c r="F62" i="15"/>
  <c r="E57" i="15"/>
  <c r="E59" i="15"/>
  <c r="E58" i="15"/>
  <c r="F58" i="15"/>
  <c r="E56" i="15"/>
  <c r="F60" i="15"/>
  <c r="F57" i="15"/>
  <c r="F59" i="15"/>
  <c r="F56" i="15"/>
  <c r="E61" i="15"/>
  <c r="E62" i="15"/>
  <c r="E60" i="15"/>
  <c r="H61" i="15"/>
  <c r="G58" i="15"/>
  <c r="G56" i="15"/>
  <c r="H62" i="15"/>
  <c r="H60" i="15"/>
  <c r="H56" i="15"/>
  <c r="H59" i="15"/>
  <c r="H58" i="15"/>
  <c r="G57" i="15"/>
  <c r="G61" i="15"/>
  <c r="G59" i="15"/>
  <c r="G60" i="15"/>
  <c r="H57" i="15"/>
  <c r="G62" i="15"/>
</calcChain>
</file>

<file path=xl/sharedStrings.xml><?xml version="1.0" encoding="utf-8"?>
<sst xmlns="http://schemas.openxmlformats.org/spreadsheetml/2006/main" count="1108" uniqueCount="345">
  <si>
    <t>This data file contains the analysis performed by Lifecycles for the report 'Circular Central Victoria - a regional circular opportunity scan'</t>
  </si>
  <si>
    <t>A report by Aurecon and Lifecycles for the City of Greater Bendigo Council in May 2023</t>
  </si>
  <si>
    <t>This file contains analysis for the construction and manufacturing sector sections of the report. Please see other attachedments for both organics and carbona abatement analysis</t>
  </si>
  <si>
    <t>Sheet name</t>
  </si>
  <si>
    <t>Description</t>
  </si>
  <si>
    <t>IO table</t>
  </si>
  <si>
    <t xml:space="preserve">This sheet contains the eaw input-output data from REMPLAN analysis of transactions in the region. </t>
  </si>
  <si>
    <t>To the right, the analysis is performed on the data, to extract spending on construction materials and convert into mass using price factors</t>
  </si>
  <si>
    <t>Price conversion factors</t>
  </si>
  <si>
    <t>This sheet contains the factors used to convert financial data into mass flows</t>
  </si>
  <si>
    <t>Construction inputs</t>
  </si>
  <si>
    <t>Results for construction inputs</t>
  </si>
  <si>
    <t>Construction outputs</t>
  </si>
  <si>
    <t>Results for construction outputs</t>
  </si>
  <si>
    <t>Metals and plastics</t>
  </si>
  <si>
    <t>Results for top 10 users of metals an plastics</t>
  </si>
  <si>
    <t>For any questions, please contact Anna Boyden</t>
  </si>
  <si>
    <t>anna@lifecycles.com.au</t>
  </si>
  <si>
    <t>Spending summary</t>
  </si>
  <si>
    <t>Sector outputs (aggregated)</t>
  </si>
  <si>
    <t>Residential</t>
  </si>
  <si>
    <t>Total agriculture</t>
  </si>
  <si>
    <t>Total construction</t>
  </si>
  <si>
    <t>Total manufacturing</t>
  </si>
  <si>
    <t>Total services</t>
  </si>
  <si>
    <t>Mining &amp; utilities</t>
  </si>
  <si>
    <t>REMPLAN Economy</t>
  </si>
  <si>
    <t>GenGovGFCE</t>
  </si>
  <si>
    <t>Matrix - Transactions</t>
  </si>
  <si>
    <t>Lifecycles analysis</t>
  </si>
  <si>
    <t>Private investment</t>
  </si>
  <si>
    <t>Non-residential</t>
  </si>
  <si>
    <t>Civil and heavy engineering</t>
  </si>
  <si>
    <t>Construction services</t>
  </si>
  <si>
    <t>Public investment</t>
  </si>
  <si>
    <t>Transactions $M</t>
  </si>
  <si>
    <t>Sheep, Grains, Beef &amp; Dairy Cattle</t>
  </si>
  <si>
    <t>Poultry &amp; Other Livestock</t>
  </si>
  <si>
    <t>Other Agriculture</t>
  </si>
  <si>
    <t>Aquaculture</t>
  </si>
  <si>
    <t>Forestry &amp; Logging</t>
  </si>
  <si>
    <t>Fishing, Hunting &amp; Trapping</t>
  </si>
  <si>
    <t>Agriculture, Forestry &amp; Fishing Support Services</t>
  </si>
  <si>
    <t>Coal Mining</t>
  </si>
  <si>
    <t>Oil &amp; Gas Extraction</t>
  </si>
  <si>
    <t>Iron Ore Mining</t>
  </si>
  <si>
    <t>Non Ferrous Metal Ore Mining</t>
  </si>
  <si>
    <t>Non Metallic Mineral Mining</t>
  </si>
  <si>
    <t>Exploration &amp; Mining Support Services</t>
  </si>
  <si>
    <t>Meat &amp; Meat Product Manufacturing</t>
  </si>
  <si>
    <t>Processed Seafood Manufacturing</t>
  </si>
  <si>
    <t>Dairy Product Manufacturing</t>
  </si>
  <si>
    <t>Fruit &amp; Vegetable Product Manufacturing</t>
  </si>
  <si>
    <t>Oils &amp; Fats Manufacturing</t>
  </si>
  <si>
    <t>Grain Mill &amp; Cereal Product Manufacturing</t>
  </si>
  <si>
    <t>Bakery Product Manufacturing</t>
  </si>
  <si>
    <t>Sugar &amp; Confectionery Manufacturing</t>
  </si>
  <si>
    <t>Other Food Product Manufacturing</t>
  </si>
  <si>
    <t>Soft Drinks, Cordials &amp; Syrup Manufacturing</t>
  </si>
  <si>
    <t>Beer Manufacturing</t>
  </si>
  <si>
    <t>Wine, Spirits &amp; Tobacco</t>
  </si>
  <si>
    <t>Textile Manufacturing</t>
  </si>
  <si>
    <t>Tanned Leather, Dressed Fur &amp; Leather Prod. Manu.</t>
  </si>
  <si>
    <t>Textile Product Manufacturing</t>
  </si>
  <si>
    <t>Knitted Product Manufacturing</t>
  </si>
  <si>
    <t>Clothing Manufacturing</t>
  </si>
  <si>
    <t>Footwear Manufacturing</t>
  </si>
  <si>
    <t>Sawmill Product Manufacturing</t>
  </si>
  <si>
    <t>Other Wood Product Manufacturing</t>
  </si>
  <si>
    <t>Pulp, Paper &amp; Paperboard Manufacturing</t>
  </si>
  <si>
    <t>Paper Product Manufacturing</t>
  </si>
  <si>
    <t>Printing (inc reproduction of recorded media)</t>
  </si>
  <si>
    <t>Petroleum &amp; Coal Product Manufacturing</t>
  </si>
  <si>
    <t>Human Pharmaceutical Product Manufacturing</t>
  </si>
  <si>
    <t>Veterinary Pharmaceutical Product Manufacturing</t>
  </si>
  <si>
    <t>Basic Chemical Manufacturing</t>
  </si>
  <si>
    <t>Cleaning Compounds &amp; Toiletry Preparation Manu.</t>
  </si>
  <si>
    <t>Polymer Product Manufacturing</t>
  </si>
  <si>
    <t>Natural Rubber Product Manufacturing</t>
  </si>
  <si>
    <t>Glass &amp; Glass Product Manufacturing</t>
  </si>
  <si>
    <t>Ceramic Product Manufacturing</t>
  </si>
  <si>
    <t>Cement, Lime &amp; Ready-Mixed Concrete Manufacturing</t>
  </si>
  <si>
    <t>Plaster &amp; Concrete Product Manufacturing</t>
  </si>
  <si>
    <t>Other Non-Metallic Mineral Product Manufacturing</t>
  </si>
  <si>
    <t>Iron &amp; Steel Manufacturing</t>
  </si>
  <si>
    <t>Basic Non-Ferrous Metal Manufacturing</t>
  </si>
  <si>
    <t>Forged Iron &amp; Steel Product Manufacturing</t>
  </si>
  <si>
    <t>Structural Metal Product Manufacturing</t>
  </si>
  <si>
    <t>Metal Containers &amp; Other Sheet Metal Prod. Manu.</t>
  </si>
  <si>
    <t>Other Fabricated Metal Product Manufacturing</t>
  </si>
  <si>
    <t>Motor Vehicles &amp; Parts; Other Transport Equip. Manu.</t>
  </si>
  <si>
    <t>Ships &amp; Boat Manufacturing</t>
  </si>
  <si>
    <t>Railway Rolling Stock Manufacturing</t>
  </si>
  <si>
    <t>Aircraft Manufacturing</t>
  </si>
  <si>
    <t>Prof, Scientific, Computer &amp; Electronic Equip. Manu.</t>
  </si>
  <si>
    <t>Electrical Equipment Manufacturing</t>
  </si>
  <si>
    <t>Domestic Appliance Manufacturing</t>
  </si>
  <si>
    <t>Specialised &amp; Other Machinery &amp; Equipment Manu.</t>
  </si>
  <si>
    <t>Furniture Manufacturing</t>
  </si>
  <si>
    <t>Other Manufactured Products</t>
  </si>
  <si>
    <t>Electricity Generation</t>
  </si>
  <si>
    <t>Electricity Distribution</t>
  </si>
  <si>
    <t>Gas Supply</t>
  </si>
  <si>
    <t>Water Supply, Sewerage &amp; Drainage Services</t>
  </si>
  <si>
    <t>Waste Collection, Treatment &amp; Disposal Services</t>
  </si>
  <si>
    <t>Residential Building Construction</t>
  </si>
  <si>
    <t>Non-Residential Building Construction</t>
  </si>
  <si>
    <t>Heavy &amp; Civil Engineering Construction</t>
  </si>
  <si>
    <t>Construction Services</t>
  </si>
  <si>
    <t>Wholesale Trade</t>
  </si>
  <si>
    <t>Retail Trade</t>
  </si>
  <si>
    <t>Accommodation</t>
  </si>
  <si>
    <t>Food &amp; Beverage Services</t>
  </si>
  <si>
    <t>Road Transport</t>
  </si>
  <si>
    <t>Rail Transport</t>
  </si>
  <si>
    <t>Water, Pipeline &amp; Other Transport</t>
  </si>
  <si>
    <t>Air &amp; Space Transport</t>
  </si>
  <si>
    <t>Postal, Courier Pick-up &amp; Delivery Service</t>
  </si>
  <si>
    <t>Transport Support Services &amp; Storage</t>
  </si>
  <si>
    <t>Publishing (except Internet &amp; Music Publishing)</t>
  </si>
  <si>
    <t>Motion Picture &amp; Sound Recording</t>
  </si>
  <si>
    <t>Broadcasting (except internet)</t>
  </si>
  <si>
    <t>Internet Publishing, Broadcast, Websearch &amp; Data Serv.</t>
  </si>
  <si>
    <t>Telecommunication Services</t>
  </si>
  <si>
    <t>Library &amp; Other Information Services</t>
  </si>
  <si>
    <t>Finance</t>
  </si>
  <si>
    <t>Insurance &amp; Superannuation Funds</t>
  </si>
  <si>
    <t>Auxiliary Finance &amp; Insurance Services</t>
  </si>
  <si>
    <t>Rental &amp; Hiring Services (except real estate)</t>
  </si>
  <si>
    <t>Ownership of Dwellings</t>
  </si>
  <si>
    <t>Non-Residential Property Operators &amp; Real Estate Serv.</t>
  </si>
  <si>
    <t>Professional, Scientific &amp; Technical Services</t>
  </si>
  <si>
    <t>Computer Systems Design &amp; Related Services</t>
  </si>
  <si>
    <t>Employment, Travel Agency and Other Administrative Services</t>
  </si>
  <si>
    <t>Building Cleaning, Pest Control and Other Support Services</t>
  </si>
  <si>
    <t>Public Administration &amp; Regulatory Services</t>
  </si>
  <si>
    <t>Defence</t>
  </si>
  <si>
    <t>Public Order &amp; Safety</t>
  </si>
  <si>
    <t>Pre-School, Primary, Secondary &amp; Special Education</t>
  </si>
  <si>
    <t>Tech, Vocational &amp; Tertiary Education (undergrad &amp; postgrad)</t>
  </si>
  <si>
    <t>Arts, Sports, Adult, Community &amp; Other Education</t>
  </si>
  <si>
    <t>Health Care Services</t>
  </si>
  <si>
    <t>Residential Care &amp; Social Assistance Services</t>
  </si>
  <si>
    <t>Heritage, Creative &amp; Performing Arts</t>
  </si>
  <si>
    <t>Sports &amp; Recreation</t>
  </si>
  <si>
    <t>Gambling</t>
  </si>
  <si>
    <t>Automotive Repair &amp; Maintenance</t>
  </si>
  <si>
    <t>Other Repair &amp; Maintenance</t>
  </si>
  <si>
    <t>Personal Services</t>
  </si>
  <si>
    <t>Other Services</t>
  </si>
  <si>
    <t>Local Sales</t>
  </si>
  <si>
    <t>Household Consumption</t>
  </si>
  <si>
    <t>Government Consumption</t>
  </si>
  <si>
    <t>Private Investment</t>
  </si>
  <si>
    <t>Public Investment</t>
  </si>
  <si>
    <t>IncStocks</t>
  </si>
  <si>
    <t>Regional Exports</t>
  </si>
  <si>
    <t>Output (Total)</t>
  </si>
  <si>
    <t>$M spent on Residential construction by GenGovGFCE (local expenditure)</t>
  </si>
  <si>
    <t>$M spent on Residential construction by GenGovGFCE (domestic imports)</t>
  </si>
  <si>
    <t>$M spent on Residential construction by Private investment (local expenditure)</t>
  </si>
  <si>
    <t>$M spent on Residential construction by Private investment (domestic imports)</t>
  </si>
  <si>
    <t>Inclusion (1/0)</t>
  </si>
  <si>
    <t>Conversion factor ($AUD/t)</t>
  </si>
  <si>
    <t>Material flow (local expenditure, tonnes)</t>
  </si>
  <si>
    <t>Material flow (domestic imports, tonnes)</t>
  </si>
  <si>
    <t>$M spent on Non-residential construction by GenGovGFCE (local expenditure)</t>
  </si>
  <si>
    <t>$M spent on Non-residential construction by GenGovGFCE (domestic imports)</t>
  </si>
  <si>
    <t>$M spent on Non-residential construction by Private investment (local expenditure)</t>
  </si>
  <si>
    <t>$M spent on Non-residential construction by Private investment (domestic imports)</t>
  </si>
  <si>
    <t>$M spent on Non-residential construction by Public investment (local expenditure)</t>
  </si>
  <si>
    <t>$M spent on Non-residential construction by Public investment (domestic imports)</t>
  </si>
  <si>
    <t>$M spent on Heavy and civil engineering construction by GenGovGFCE (local expenditure)</t>
  </si>
  <si>
    <t>$M spent on Heavy and civil engineering construction by GenGovGFCE (domestic imports)</t>
  </si>
  <si>
    <t>$M spent on Heavy and civil engineering construction by Private investment (local expenditure)</t>
  </si>
  <si>
    <t>$M spent on Heavy and civil engineering construction by Private investment (domestic imports)</t>
  </si>
  <si>
    <t>$M spent on Heavy and civil engineering construction by Public investment (local expenditure)</t>
  </si>
  <si>
    <t>$M spent on Heavy and civil engineering construction by Public investment (domestic imports)</t>
  </si>
  <si>
    <t>$M spent on Construction services by GenGovGFCE (local expenditure)</t>
  </si>
  <si>
    <t>$M spent on Construction services by GenGovGFCE (domestic imports)</t>
  </si>
  <si>
    <t>$M spent on Construction services by Private investment (local expenditure)</t>
  </si>
  <si>
    <t>$M spent on Construction services by Private investment (domestic imports)</t>
  </si>
  <si>
    <t>$M spent on Construction services by Public investment (local expenditure)</t>
  </si>
  <si>
    <t>$M spent on Construction services by Public investment (domestic imports)</t>
  </si>
  <si>
    <t>Local Expenditure</t>
  </si>
  <si>
    <t>Wages &amp; Salaries</t>
  </si>
  <si>
    <t>Gross Operating Surplus</t>
  </si>
  <si>
    <t>Net Taxes - Products &amp; Services</t>
  </si>
  <si>
    <t>Net Taxes - Production</t>
  </si>
  <si>
    <t>Domestic Imports</t>
  </si>
  <si>
    <t>Overseas Imports</t>
  </si>
  <si>
    <t>Employment (jobs)</t>
  </si>
  <si>
    <t>Dataset:</t>
  </si>
  <si>
    <t>Loddon Mallee Region (2021 Release 1)</t>
  </si>
  <si>
    <t>Source:</t>
  </si>
  <si>
    <t>www.remplan.com.au</t>
  </si>
  <si>
    <t>PLASTICS TOTAL</t>
  </si>
  <si>
    <t>METALS TOTAL</t>
  </si>
  <si>
    <t>These factors are used to convert the financial IO data into mass flows</t>
  </si>
  <si>
    <t>Australian-specific values used where available, otherwise taken from EXIOBASE hybrid IO database and converted to AUD</t>
  </si>
  <si>
    <t>Sector</t>
  </si>
  <si>
    <t>$AUD/tonne</t>
  </si>
  <si>
    <t>Source</t>
  </si>
  <si>
    <t>EXIOBASE</t>
  </si>
  <si>
    <t>Total output of this sector is $6,345 (from Australian input-output tables)
Estimated total sawn softwood consumed is 3.913 million m3 (from https://fwpa.com.au/annual-sawn-softwood-consumption-estimate-3-913-million-m%C2%B3/)
Assumed bulk density of 420 kg/m3</t>
  </si>
  <si>
    <t>Assumed similar to sawmill products</t>
  </si>
  <si>
    <t>Total output of this sector is $8,702 (from Australian input-output tables)
Total consumptions of concrete is 29 million m3  (from https://www.ccaa.com.au/IMIS_Prod/CCAA/Industry/Concrete/CCAA/Public_Content/INDUSTRY/Concrete/Concrete_Overview.Aspx?)
Assumed bulk density 2.4 t/m3</t>
  </si>
  <si>
    <t>Assumed similar to cement, lime and ready-mixed concrete</t>
  </si>
  <si>
    <t>Total output of this sector is $3,092 (from Australian input-output tables)
Total consumption of aggregate 130 million tonnes (from http://tremsnetwork.com/capability/elementor-558/)</t>
  </si>
  <si>
    <t>Price of steel (from https://tradingeconomics.com/commodity/steel)</t>
  </si>
  <si>
    <t>Price of aluminium (from https://www.indexmundi.com/commodities/?commodity=aluminum&amp;months=60&amp;currency=aud)</t>
  </si>
  <si>
    <t>Average price of steel beams (from https://www.scottmetals.com.au/beams)</t>
  </si>
  <si>
    <t>Assumed similar to structural metal products</t>
  </si>
  <si>
    <t>TOTAL MATERIAL FLOW BY SECTOR (TONNES)</t>
  </si>
  <si>
    <t>Civil</t>
  </si>
  <si>
    <t>Local expenditure</t>
  </si>
  <si>
    <t>Domestic imports</t>
  </si>
  <si>
    <t>TOTAL MATERIAL FLOW BY SECTOR, AGGREGATED (TONNES)</t>
  </si>
  <si>
    <t>Material</t>
  </si>
  <si>
    <t>Textiles</t>
  </si>
  <si>
    <t>Wood</t>
  </si>
  <si>
    <t>Plastic and rubber</t>
  </si>
  <si>
    <t>Glass</t>
  </si>
  <si>
    <t>Concrete and plaster</t>
  </si>
  <si>
    <t>Aggregate, sand, soil</t>
  </si>
  <si>
    <t>Metals</t>
  </si>
  <si>
    <t>RELATIVE SPENDING ON SERVICES</t>
  </si>
  <si>
    <t>Spend on construction services</t>
  </si>
  <si>
    <t>Fraction</t>
  </si>
  <si>
    <t>TOTAL MATERIAL FLOW BY SECTOR, AGGREGATED WITH SERVICES SPENDING SPREAD ACROSS REMAINING SECTORS (TONNES)</t>
  </si>
  <si>
    <t>EXTRACT FROM 2020 NATIONAL WASTE DATABASE</t>
  </si>
  <si>
    <t>Year</t>
  </si>
  <si>
    <t>Jurisdiction</t>
  </si>
  <si>
    <t>Category</t>
  </si>
  <si>
    <t>Type</t>
  </si>
  <si>
    <t>Classification</t>
  </si>
  <si>
    <t>Total type</t>
  </si>
  <si>
    <t>Stream</t>
  </si>
  <si>
    <t>Management</t>
  </si>
  <si>
    <t>Fate</t>
  </si>
  <si>
    <t>Tonnes</t>
  </si>
  <si>
    <t>Sub-stream</t>
  </si>
  <si>
    <t>Cat. order</t>
  </si>
  <si>
    <t>Cat. no.</t>
  </si>
  <si>
    <t>Type order</t>
  </si>
  <si>
    <t>Type no.</t>
  </si>
  <si>
    <t>2018-2019</t>
  </si>
  <si>
    <t>Vic</t>
  </si>
  <si>
    <t>C&amp;D</t>
  </si>
  <si>
    <t>Landfill</t>
  </si>
  <si>
    <t>Disposal</t>
  </si>
  <si>
    <t>02 C&amp;D</t>
  </si>
  <si>
    <t>06 Glass</t>
  </si>
  <si>
    <t>C6</t>
  </si>
  <si>
    <t>25 Glass</t>
  </si>
  <si>
    <t>T25</t>
  </si>
  <si>
    <t>Recycling</t>
  </si>
  <si>
    <t xml:space="preserve"> Glass</t>
  </si>
  <si>
    <t>Hazardous</t>
  </si>
  <si>
    <t>Asbestos</t>
  </si>
  <si>
    <t>08 Hazardous</t>
  </si>
  <si>
    <t>C8</t>
  </si>
  <si>
    <t>41 Asbestos</t>
  </si>
  <si>
    <t>T41</t>
  </si>
  <si>
    <t>Contaminated soils</t>
  </si>
  <si>
    <t>40 Contaminated soils</t>
  </si>
  <si>
    <t>T40</t>
  </si>
  <si>
    <t>Treatment</t>
  </si>
  <si>
    <t>Unknown</t>
  </si>
  <si>
    <t xml:space="preserve"> </t>
  </si>
  <si>
    <t>Masonry materials</t>
  </si>
  <si>
    <t>Asphalt</t>
  </si>
  <si>
    <t>01 Masonry materials</t>
  </si>
  <si>
    <t>C1</t>
  </si>
  <si>
    <t>01 Asphalt</t>
  </si>
  <si>
    <t>T01</t>
  </si>
  <si>
    <t>Bricks</t>
  </si>
  <si>
    <t>02 Bricks</t>
  </si>
  <si>
    <t>T02</t>
  </si>
  <si>
    <t>Concrete</t>
  </si>
  <si>
    <t>03 Concrete</t>
  </si>
  <si>
    <t>T03</t>
  </si>
  <si>
    <t>Rubble (incl. non-haz. foundry sands)</t>
  </si>
  <si>
    <t>04 Rubble (incl. non-haz. foundry sands)</t>
  </si>
  <si>
    <t>T04</t>
  </si>
  <si>
    <t xml:space="preserve"> Masonry materials</t>
  </si>
  <si>
    <t>Aluminium</t>
  </si>
  <si>
    <t>02 Metals</t>
  </si>
  <si>
    <t>C2</t>
  </si>
  <si>
    <t>07 Aluminium</t>
  </si>
  <si>
    <t>T07</t>
  </si>
  <si>
    <t>Non-ferrous metals (excl. aluminium)</t>
  </si>
  <si>
    <t>08 Non-ferrous metals (excl. aluminium)</t>
  </si>
  <si>
    <t>T08</t>
  </si>
  <si>
    <t>Steel</t>
  </si>
  <si>
    <t>06 Steel</t>
  </si>
  <si>
    <t>T06</t>
  </si>
  <si>
    <t xml:space="preserve"> Metals</t>
  </si>
  <si>
    <t>Organics</t>
  </si>
  <si>
    <t>Food organics</t>
  </si>
  <si>
    <t>03 Organics</t>
  </si>
  <si>
    <t>C3</t>
  </si>
  <si>
    <t>09 Food organics</t>
  </si>
  <si>
    <t>T09</t>
  </si>
  <si>
    <t>Energy recovery</t>
  </si>
  <si>
    <t>Garden organics</t>
  </si>
  <si>
    <t>10 Garden organics</t>
  </si>
  <si>
    <t>T10</t>
  </si>
  <si>
    <t>Other organics</t>
  </si>
  <si>
    <t>12 Other organics</t>
  </si>
  <si>
    <t>T12</t>
  </si>
  <si>
    <t>Timber</t>
  </si>
  <si>
    <t>11 Timber</t>
  </si>
  <si>
    <t>T11</t>
  </si>
  <si>
    <t xml:space="preserve"> Organics</t>
  </si>
  <si>
    <t>Paper &amp; cardboard</t>
  </si>
  <si>
    <t>Cardboard</t>
  </si>
  <si>
    <t>04 Paper &amp; cardboard</t>
  </si>
  <si>
    <t>C4</t>
  </si>
  <si>
    <t>14 Cardboard</t>
  </si>
  <si>
    <t>T14</t>
  </si>
  <si>
    <t>Newsprint &amp; magazines</t>
  </si>
  <si>
    <t>16 Newsprint &amp; magazines</t>
  </si>
  <si>
    <t>T16</t>
  </si>
  <si>
    <t xml:space="preserve"> Paper &amp; cardboard</t>
  </si>
  <si>
    <t>Plastics</t>
  </si>
  <si>
    <t>05 Plastics</t>
  </si>
  <si>
    <t>C5</t>
  </si>
  <si>
    <t xml:space="preserve"> Plastics</t>
  </si>
  <si>
    <t>Textiles, leather &amp; rubber (excl. tyres)</t>
  </si>
  <si>
    <t>07 Textiles</t>
  </si>
  <si>
    <t>C7</t>
  </si>
  <si>
    <t xml:space="preserve"> Textiles, leather &amp; rubber (excl. tyres)</t>
  </si>
  <si>
    <t>SCALED TO REGION POPULATION</t>
  </si>
  <si>
    <t>POPULATION</t>
  </si>
  <si>
    <t>Waste treatment</t>
  </si>
  <si>
    <t>Tonnes/a (Victoria)</t>
  </si>
  <si>
    <t>Tonnes/a (Region)</t>
  </si>
  <si>
    <t>Victoria population 2021</t>
  </si>
  <si>
    <t>Region population 2021</t>
  </si>
  <si>
    <t>Sectors referenced in report highlighted in yellow</t>
  </si>
  <si>
    <t>TOP PLASTIC PRODUCT USERS</t>
  </si>
  <si>
    <t>$M</t>
  </si>
  <si>
    <t>tonnes</t>
  </si>
  <si>
    <t>TOP METAL PRODUCT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</si>
</sst>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.000;\-\$#,##0.000"/>
    <numFmt numFmtId="165" formatCode="&quot;$&quot;#,##0.00"/>
    <numFmt numFmtId="166" formatCode="&quot;$&quot;#,##0.000"/>
    <numFmt numFmtId="167" formatCode="#,##0.00000_ ;\-#,##0.00000\ "/>
  </numFmts>
  <fonts count="19" x14ac:knownFonts="1">
    <font>
      <sz val="11"/>
      <name val="Calibri"/>
    </font>
    <font>
      <sz val="18"/>
      <color rgb="FFF57F29"/>
      <name val="Calibri"/>
      <family val="2"/>
    </font>
    <font>
      <b/>
      <sz val="16"/>
      <color rgb="FF333333"/>
      <name val="Calibri"/>
      <family val="2"/>
    </font>
    <font>
      <b/>
      <sz val="10"/>
      <color rgb="FF333333"/>
      <name val="Calibri"/>
      <family val="2"/>
    </font>
    <font>
      <sz val="10"/>
      <color rgb="FF333333"/>
      <name val="Calibri"/>
      <family val="2"/>
    </font>
    <font>
      <b/>
      <sz val="11"/>
      <color rgb="FF333333"/>
      <name val="Calibri"/>
      <family val="2"/>
    </font>
    <font>
      <sz val="11"/>
      <color rgb="FF333333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8"/>
      <color theme="0"/>
      <name val="Calibri"/>
      <family val="2"/>
    </font>
    <font>
      <u/>
      <sz val="11"/>
      <color theme="10"/>
      <name val="Calibri"/>
    </font>
    <font>
      <b/>
      <sz val="10"/>
      <color theme="0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333333"/>
      </bottom>
      <diagonal/>
    </border>
    <border>
      <left/>
      <right style="thin">
        <color rgb="FFE7E7E7"/>
      </right>
      <top/>
      <bottom style="thin">
        <color rgb="FFE7E7E7"/>
      </bottom>
      <diagonal/>
    </border>
    <border>
      <left/>
      <right/>
      <top/>
      <bottom style="thin">
        <color rgb="FFE7E7E7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/>
      <diagonal/>
    </border>
  </borders>
  <cellStyleXfs count="4">
    <xf numFmtId="0" fontId="0" fillId="0" borderId="0"/>
    <xf numFmtId="0" fontId="8" fillId="0" borderId="0"/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8" fillId="2" borderId="0" xfId="1" applyFill="1"/>
    <xf numFmtId="0" fontId="7" fillId="2" borderId="0" xfId="1" applyFont="1" applyFill="1"/>
    <xf numFmtId="0" fontId="6" fillId="2" borderId="0" xfId="1" applyFont="1" applyFill="1"/>
    <xf numFmtId="3" fontId="5" fillId="3" borderId="5" xfId="1" applyNumberFormat="1" applyFont="1" applyFill="1" applyBorder="1"/>
    <xf numFmtId="3" fontId="4" fillId="2" borderId="3" xfId="1" applyNumberFormat="1" applyFont="1" applyFill="1" applyBorder="1"/>
    <xf numFmtId="0" fontId="4" fillId="2" borderId="2" xfId="1" applyFont="1" applyFill="1" applyBorder="1"/>
    <xf numFmtId="164" fontId="5" fillId="3" borderId="6" xfId="1" applyNumberFormat="1" applyFont="1" applyFill="1" applyBorder="1"/>
    <xf numFmtId="164" fontId="5" fillId="3" borderId="4" xfId="1" applyNumberFormat="1" applyFont="1" applyFill="1" applyBorder="1"/>
    <xf numFmtId="0" fontId="5" fillId="3" borderId="4" xfId="1" applyFont="1" applyFill="1" applyBorder="1"/>
    <xf numFmtId="164" fontId="5" fillId="3" borderId="5" xfId="1" applyNumberFormat="1" applyFont="1" applyFill="1" applyBorder="1"/>
    <xf numFmtId="164" fontId="4" fillId="2" borderId="3" xfId="1" applyNumberFormat="1" applyFont="1" applyFill="1" applyBorder="1"/>
    <xf numFmtId="0" fontId="3" fillId="3" borderId="1" xfId="1" applyFont="1" applyFill="1" applyBorder="1" applyAlignment="1">
      <alignment horizontal="right" wrapText="1"/>
    </xf>
    <xf numFmtId="0" fontId="4" fillId="3" borderId="1" xfId="1" applyFont="1" applyFill="1" applyBorder="1" applyAlignment="1">
      <alignment horizontal="right" wrapText="1"/>
    </xf>
    <xf numFmtId="0" fontId="2" fillId="3" borderId="1" xfId="1" applyFont="1" applyFill="1" applyBorder="1" applyAlignment="1">
      <alignment horizontal="center"/>
    </xf>
    <xf numFmtId="164" fontId="8" fillId="2" borderId="0" xfId="1" applyNumberFormat="1" applyFill="1"/>
    <xf numFmtId="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2" xfId="1" applyFont="1" applyBorder="1"/>
    <xf numFmtId="0" fontId="11" fillId="0" borderId="2" xfId="1" applyFont="1" applyBorder="1"/>
    <xf numFmtId="164" fontId="11" fillId="0" borderId="3" xfId="1" applyNumberFormat="1" applyFont="1" applyBorder="1"/>
    <xf numFmtId="0" fontId="8" fillId="0" borderId="0" xfId="1"/>
    <xf numFmtId="0" fontId="10" fillId="4" borderId="0" xfId="1" applyFont="1" applyFill="1"/>
    <xf numFmtId="164" fontId="8" fillId="5" borderId="14" xfId="1" applyNumberFormat="1" applyFill="1" applyBorder="1"/>
    <xf numFmtId="164" fontId="8" fillId="5" borderId="0" xfId="1" applyNumberFormat="1" applyFill="1"/>
    <xf numFmtId="164" fontId="8" fillId="5" borderId="16" xfId="1" applyNumberFormat="1" applyFill="1" applyBorder="1"/>
    <xf numFmtId="164" fontId="8" fillId="5" borderId="10" xfId="1" applyNumberFormat="1" applyFill="1" applyBorder="1"/>
    <xf numFmtId="0" fontId="8" fillId="5" borderId="10" xfId="1" applyFill="1" applyBorder="1"/>
    <xf numFmtId="0" fontId="8" fillId="5" borderId="11" xfId="1" applyFill="1" applyBorder="1" applyAlignment="1">
      <alignment wrapText="1"/>
    </xf>
    <xf numFmtId="0" fontId="8" fillId="5" borderId="12" xfId="1" applyFill="1" applyBorder="1" applyAlignment="1">
      <alignment wrapText="1"/>
    </xf>
    <xf numFmtId="0" fontId="8" fillId="5" borderId="13" xfId="1" applyFill="1" applyBorder="1" applyAlignment="1">
      <alignment wrapText="1"/>
    </xf>
    <xf numFmtId="165" fontId="8" fillId="5" borderId="10" xfId="1" applyNumberFormat="1" applyFill="1" applyBorder="1"/>
    <xf numFmtId="0" fontId="12" fillId="2" borderId="0" xfId="1" applyFont="1" applyFill="1"/>
    <xf numFmtId="0" fontId="9" fillId="5" borderId="11" xfId="1" applyFont="1" applyFill="1" applyBorder="1"/>
    <xf numFmtId="0" fontId="9" fillId="5" borderId="12" xfId="1" applyFont="1" applyFill="1" applyBorder="1" applyAlignment="1">
      <alignment horizontal="left" vertical="center" wrapText="1"/>
    </xf>
    <xf numFmtId="0" fontId="9" fillId="5" borderId="13" xfId="1" applyFont="1" applyFill="1" applyBorder="1" applyAlignment="1">
      <alignment horizontal="left" vertical="center" wrapText="1"/>
    </xf>
    <xf numFmtId="0" fontId="9" fillId="5" borderId="14" xfId="1" applyFont="1" applyFill="1" applyBorder="1"/>
    <xf numFmtId="164" fontId="8" fillId="5" borderId="15" xfId="1" applyNumberFormat="1" applyFill="1" applyBorder="1"/>
    <xf numFmtId="0" fontId="9" fillId="5" borderId="16" xfId="1" applyFont="1" applyFill="1" applyBorder="1"/>
    <xf numFmtId="164" fontId="8" fillId="5" borderId="17" xfId="1" applyNumberFormat="1" applyFill="1" applyBorder="1"/>
    <xf numFmtId="2" fontId="0" fillId="0" borderId="0" xfId="0" applyNumberFormat="1"/>
    <xf numFmtId="0" fontId="0" fillId="6" borderId="0" xfId="0" applyFill="1"/>
    <xf numFmtId="165" fontId="8" fillId="5" borderId="0" xfId="1" applyNumberFormat="1" applyFill="1"/>
    <xf numFmtId="166" fontId="8" fillId="5" borderId="0" xfId="1" applyNumberFormat="1" applyFill="1"/>
    <xf numFmtId="0" fontId="8" fillId="5" borderId="0" xfId="1" applyFill="1"/>
    <xf numFmtId="166" fontId="8" fillId="5" borderId="10" xfId="1" applyNumberFormat="1" applyFill="1" applyBorder="1"/>
    <xf numFmtId="3" fontId="8" fillId="5" borderId="0" xfId="1" applyNumberFormat="1" applyFill="1"/>
    <xf numFmtId="3" fontId="8" fillId="5" borderId="15" xfId="1" applyNumberFormat="1" applyFill="1" applyBorder="1"/>
    <xf numFmtId="3" fontId="8" fillId="5" borderId="10" xfId="1" applyNumberFormat="1" applyFill="1" applyBorder="1"/>
    <xf numFmtId="166" fontId="8" fillId="5" borderId="14" xfId="1" applyNumberFormat="1" applyFill="1" applyBorder="1"/>
    <xf numFmtId="3" fontId="8" fillId="5" borderId="17" xfId="1" applyNumberFormat="1" applyFill="1" applyBorder="1"/>
    <xf numFmtId="3" fontId="8" fillId="2" borderId="0" xfId="1" applyNumberFormat="1" applyFill="1"/>
    <xf numFmtId="0" fontId="8" fillId="0" borderId="0" xfId="0" applyFont="1" applyAlignment="1">
      <alignment wrapText="1"/>
    </xf>
    <xf numFmtId="2" fontId="9" fillId="0" borderId="0" xfId="0" applyNumberFormat="1" applyFont="1"/>
    <xf numFmtId="0" fontId="14" fillId="7" borderId="0" xfId="0" applyFont="1" applyFill="1"/>
    <xf numFmtId="0" fontId="14" fillId="7" borderId="0" xfId="0" applyFont="1" applyFill="1" applyAlignment="1">
      <alignment vertical="center"/>
    </xf>
    <xf numFmtId="3" fontId="0" fillId="0" borderId="18" xfId="0" applyNumberFormat="1" applyBorder="1"/>
    <xf numFmtId="0" fontId="0" fillId="0" borderId="19" xfId="0" applyBorder="1"/>
    <xf numFmtId="3" fontId="0" fillId="0" borderId="20" xfId="0" applyNumberFormat="1" applyBorder="1"/>
    <xf numFmtId="3" fontId="0" fillId="0" borderId="21" xfId="0" applyNumberFormat="1" applyBorder="1"/>
    <xf numFmtId="0" fontId="8" fillId="0" borderId="22" xfId="0" applyFont="1" applyBorder="1"/>
    <xf numFmtId="3" fontId="0" fillId="0" borderId="23" xfId="0" applyNumberFormat="1" applyBorder="1"/>
    <xf numFmtId="0" fontId="0" fillId="0" borderId="22" xfId="0" applyBorder="1"/>
    <xf numFmtId="0" fontId="0" fillId="0" borderId="24" xfId="0" applyBorder="1"/>
    <xf numFmtId="3" fontId="0" fillId="0" borderId="25" xfId="0" applyNumberFormat="1" applyBorder="1"/>
    <xf numFmtId="0" fontId="14" fillId="7" borderId="19" xfId="0" applyFont="1" applyFill="1" applyBorder="1"/>
    <xf numFmtId="0" fontId="14" fillId="7" borderId="20" xfId="0" applyFont="1" applyFill="1" applyBorder="1"/>
    <xf numFmtId="0" fontId="14" fillId="7" borderId="21" xfId="0" applyFont="1" applyFill="1" applyBorder="1"/>
    <xf numFmtId="0" fontId="8" fillId="0" borderId="22" xfId="0" applyFont="1" applyBorder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3" fontId="8" fillId="0" borderId="18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65" fontId="8" fillId="0" borderId="0" xfId="0" applyNumberFormat="1" applyFont="1"/>
    <xf numFmtId="9" fontId="8" fillId="0" borderId="23" xfId="2" applyFont="1" applyBorder="1"/>
    <xf numFmtId="0" fontId="8" fillId="0" borderId="24" xfId="0" applyFont="1" applyBorder="1"/>
    <xf numFmtId="165" fontId="8" fillId="0" borderId="18" xfId="0" applyNumberFormat="1" applyFont="1" applyBorder="1"/>
    <xf numFmtId="9" fontId="8" fillId="0" borderId="25" xfId="2" applyFont="1" applyBorder="1"/>
    <xf numFmtId="0" fontId="14" fillId="0" borderId="0" xfId="0" applyFont="1"/>
    <xf numFmtId="167" fontId="8" fillId="2" borderId="0" xfId="1" applyNumberFormat="1" applyFill="1"/>
    <xf numFmtId="3" fontId="0" fillId="0" borderId="26" xfId="0" applyNumberFormat="1" applyBorder="1"/>
    <xf numFmtId="0" fontId="0" fillId="0" borderId="26" xfId="0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0" fillId="0" borderId="26" xfId="0" applyBorder="1"/>
    <xf numFmtId="0" fontId="18" fillId="0" borderId="26" xfId="0" applyFont="1" applyBorder="1"/>
    <xf numFmtId="0" fontId="0" fillId="0" borderId="11" xfId="0" applyBorder="1"/>
    <xf numFmtId="0" fontId="8" fillId="0" borderId="16" xfId="0" applyFont="1" applyBorder="1"/>
    <xf numFmtId="3" fontId="0" fillId="0" borderId="13" xfId="0" applyNumberFormat="1" applyBorder="1" applyAlignment="1">
      <alignment horizontal="right"/>
    </xf>
    <xf numFmtId="3" fontId="0" fillId="0" borderId="17" xfId="0" applyNumberFormat="1" applyBorder="1"/>
    <xf numFmtId="0" fontId="16" fillId="0" borderId="0" xfId="3"/>
    <xf numFmtId="0" fontId="8" fillId="5" borderId="11" xfId="1" applyFill="1" applyBorder="1"/>
    <xf numFmtId="0" fontId="8" fillId="5" borderId="12" xfId="1" applyFill="1" applyBorder="1"/>
    <xf numFmtId="0" fontId="8" fillId="5" borderId="13" xfId="1" applyFill="1" applyBorder="1"/>
    <xf numFmtId="9" fontId="8" fillId="5" borderId="16" xfId="2" applyFont="1" applyFill="1" applyBorder="1"/>
    <xf numFmtId="9" fontId="8" fillId="5" borderId="10" xfId="2" applyFont="1" applyFill="1" applyBorder="1"/>
    <xf numFmtId="9" fontId="8" fillId="5" borderId="17" xfId="2" applyFont="1" applyFill="1" applyBorder="1"/>
    <xf numFmtId="0" fontId="1" fillId="2" borderId="0" xfId="1" applyFont="1" applyFill="1" applyAlignment="1"/>
    <xf numFmtId="0" fontId="2" fillId="2" borderId="0" xfId="1" applyFont="1" applyFill="1" applyAlignment="1"/>
    <xf numFmtId="0" fontId="15" fillId="7" borderId="7" xfId="1" applyFont="1" applyFill="1" applyBorder="1" applyAlignment="1">
      <alignment horizontal="center" vertical="center"/>
    </xf>
    <xf numFmtId="0" fontId="15" fillId="7" borderId="8" xfId="1" applyFont="1" applyFill="1" applyBorder="1" applyAlignment="1">
      <alignment horizontal="center" vertical="center"/>
    </xf>
    <xf numFmtId="0" fontId="15" fillId="7" borderId="9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20E332AB-3DAF-4894-A3EB-056E972063C2}"/>
    <cellStyle name="Percent" xfId="2" builtinId="5"/>
  </cellStyles>
  <dxfs count="33">
    <dxf>
      <numFmt numFmtId="3" formatCode="#,##0"/>
    </dxf>
    <dxf>
      <numFmt numFmtId="2" formatCode="0.00"/>
    </dxf>
    <dxf>
      <fill>
        <patternFill patternType="solid">
          <fgColor indexed="64"/>
          <bgColor rgb="FFFFFF00"/>
        </patternFill>
      </fill>
    </dxf>
    <dxf>
      <numFmt numFmtId="3" formatCode="#,##0"/>
    </dxf>
    <dxf>
      <numFmt numFmtId="2" formatCode="0.00"/>
    </dxf>
    <dxf>
      <numFmt numFmtId="0" formatCode="General"/>
      <fill>
        <patternFill patternType="solid">
          <fgColor indexed="64"/>
          <bgColor rgb="FFFFFF00"/>
        </patternFill>
      </fill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7941686334301"/>
          <c:y val="9.5682474079880286E-2"/>
          <c:w val="0.77204912383299573"/>
          <c:h val="0.8780166506336030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15-4ADE-B63B-22D4C4F50A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15-4ADE-B63B-22D4C4F50A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15-4ADE-B63B-22D4C4F50A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15-4ADE-B63B-22D4C4F50A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15-4ADE-B63B-22D4C4F50A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15-4ADE-B63B-22D4C4F50AA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15-4ADE-B63B-22D4C4F50AA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15-4ADE-B63B-22D4C4F50AA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15-4ADE-B63B-22D4C4F50AA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15-4ADE-B63B-22D4C4F50A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('Metals and plastics'!$B$8,'Metals and plastics'!$B$10:$B$14,'Metals and plastics'!$B$18:$B$21)</c:f>
              <c:strCache>
                <c:ptCount val="10"/>
                <c:pt idx="0">
                  <c:v>Motor Vehicles &amp; Parts; Other Transport Equip. Manu.</c:v>
                </c:pt>
                <c:pt idx="1">
                  <c:v>Dairy Product Manufacturing</c:v>
                </c:pt>
                <c:pt idx="2">
                  <c:v>Basic Chemical Manufacturing</c:v>
                </c:pt>
                <c:pt idx="3">
                  <c:v>Polymer Product Manufacturing</c:v>
                </c:pt>
                <c:pt idx="4">
                  <c:v>Prof, Scientific, Computer &amp; Electronic Equip. Manu.</c:v>
                </c:pt>
                <c:pt idx="5">
                  <c:v>Road Transport</c:v>
                </c:pt>
                <c:pt idx="6">
                  <c:v>Specialised &amp; Other Machinery &amp; Equipment Manu.</c:v>
                </c:pt>
                <c:pt idx="7">
                  <c:v>Automotive Repair &amp; Maintenance</c:v>
                </c:pt>
                <c:pt idx="8">
                  <c:v>Printing (inc reproduction of recorded media)</c:v>
                </c:pt>
                <c:pt idx="9">
                  <c:v>Human Pharmaceutical Product Manufacturing</c:v>
                </c:pt>
              </c:strCache>
            </c:strRef>
          </c:cat>
          <c:val>
            <c:numRef>
              <c:f>('Metals and plastics'!$D$8,'Metals and plastics'!$D$10:$D$14,'Metals and plastics'!$D$18:$D$21)</c:f>
              <c:numCache>
                <c:formatCode>#,##0</c:formatCode>
                <c:ptCount val="10"/>
                <c:pt idx="0">
                  <c:v>2782.0762640387193</c:v>
                </c:pt>
                <c:pt idx="1">
                  <c:v>1030.3620356815832</c:v>
                </c:pt>
                <c:pt idx="2">
                  <c:v>979.70867676944897</c:v>
                </c:pt>
                <c:pt idx="3">
                  <c:v>824.37880887946653</c:v>
                </c:pt>
                <c:pt idx="4">
                  <c:v>738.36576856946215</c:v>
                </c:pt>
                <c:pt idx="5">
                  <c:v>711.17349430579145</c:v>
                </c:pt>
                <c:pt idx="6">
                  <c:v>539.12172881333481</c:v>
                </c:pt>
                <c:pt idx="7">
                  <c:v>514.21072516119455</c:v>
                </c:pt>
                <c:pt idx="8">
                  <c:v>513.69948890373666</c:v>
                </c:pt>
                <c:pt idx="9">
                  <c:v>427.38898414232045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7-404F-B37C-7E2C9213E4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08859834165291E-2"/>
          <c:y val="3.9215686274509803E-2"/>
          <c:w val="0.82244700181708053"/>
          <c:h val="0.9353318844194249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00-4AC1-BB9C-553D5AB2CC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00-4AC1-BB9C-553D5AB2CC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00-4AC1-BB9C-553D5AB2CC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00-4AC1-BB9C-553D5AB2CC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00-4AC1-BB9C-553D5AB2CCE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00-4AC1-BB9C-553D5AB2CCE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00-4AC1-BB9C-553D5AB2CCE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00-4AC1-BB9C-553D5AB2CCE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C00-4AC1-BB9C-553D5AB2CCE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C00-4AC1-BB9C-553D5AB2CC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('Metals and plastics'!$B$29:$B$31,'Metals and plastics'!$B$34:$B$35,'Metals and plastics'!$B$37:$B$41)</c:f>
              <c:strCache>
                <c:ptCount val="10"/>
                <c:pt idx="0">
                  <c:v>Motor Vehicles &amp; Parts; Other Transport Equip. Manu.</c:v>
                </c:pt>
                <c:pt idx="1">
                  <c:v>Specialised &amp; Other Machinery &amp; Equipment Manu.</c:v>
                </c:pt>
                <c:pt idx="2">
                  <c:v>Non Ferrous Metal Ore Mining</c:v>
                </c:pt>
                <c:pt idx="3">
                  <c:v>Metal Containers &amp; Other Sheet Metal Prod. Manu.</c:v>
                </c:pt>
                <c:pt idx="4">
                  <c:v>Structural Metal Product Manufacturing</c:v>
                </c:pt>
                <c:pt idx="5">
                  <c:v>Prof, Scientific, Computer &amp; Electronic Equip. Manu.</c:v>
                </c:pt>
                <c:pt idx="6">
                  <c:v>Water Supply, Sewerage &amp; Drainage Services</c:v>
                </c:pt>
                <c:pt idx="7">
                  <c:v>Plaster &amp; Concrete Product Manufacturing</c:v>
                </c:pt>
                <c:pt idx="8">
                  <c:v>Iron &amp; Steel Manufacturing</c:v>
                </c:pt>
                <c:pt idx="9">
                  <c:v>Other Fabricated Metal Product Manufacturing</c:v>
                </c:pt>
              </c:strCache>
            </c:strRef>
          </c:cat>
          <c:val>
            <c:numRef>
              <c:f>('Metals and plastics'!$D$29:$D$31,'Metals and plastics'!$D$34:$D$35,'Metals and plastics'!$D$37:$D$41)</c:f>
              <c:numCache>
                <c:formatCode>#,##0</c:formatCode>
                <c:ptCount val="10"/>
                <c:pt idx="0">
                  <c:v>8469.7599813784873</c:v>
                </c:pt>
                <c:pt idx="1">
                  <c:v>8334.2236117608172</c:v>
                </c:pt>
                <c:pt idx="2">
                  <c:v>5297.5396834052572</c:v>
                </c:pt>
                <c:pt idx="3">
                  <c:v>1415.5626168692527</c:v>
                </c:pt>
                <c:pt idx="4">
                  <c:v>1349.6923002101773</c:v>
                </c:pt>
                <c:pt idx="5">
                  <c:v>1196.0409275514633</c:v>
                </c:pt>
                <c:pt idx="6">
                  <c:v>1106.9201276506401</c:v>
                </c:pt>
                <c:pt idx="7">
                  <c:v>1106.6999411564432</c:v>
                </c:pt>
                <c:pt idx="8">
                  <c:v>1025.8170973140584</c:v>
                </c:pt>
                <c:pt idx="9">
                  <c:v>1003.6609799368396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7-404F-B37C-7E2C9213E4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://www.remplan.com.a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44451</xdr:rowOff>
    </xdr:from>
    <xdr:to>
      <xdr:col>0</xdr:col>
      <xdr:colOff>1409700</xdr:colOff>
      <xdr:row>4</xdr:row>
      <xdr:rowOff>148407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44FEB5-889A-26D9-845D-6BA6FDC64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4451"/>
          <a:ext cx="1352550" cy="840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135</xdr:row>
      <xdr:rowOff>0</xdr:rowOff>
    </xdr:from>
    <xdr:ext cx="762000" cy="184150"/>
    <xdr:pic>
      <xdr:nvPicPr>
        <xdr:cNvPr id="2" name="REMPLA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4F0410-DE93-4CF4-A11D-EC67EFD76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27133550"/>
          <a:ext cx="762000" cy="184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165101</xdr:colOff>
      <xdr:row>2</xdr:row>
      <xdr:rowOff>50801</xdr:rowOff>
    </xdr:from>
    <xdr:to>
      <xdr:col>15</xdr:col>
      <xdr:colOff>76201</xdr:colOff>
      <xdr:row>25</xdr:row>
      <xdr:rowOff>25401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EB6492-6617-C4C9-2A88-432FC8B15D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165101</xdr:colOff>
      <xdr:row>26</xdr:row>
      <xdr:rowOff>57151</xdr:rowOff>
    </xdr:from>
    <xdr:to>
      <xdr:col>15</xdr:col>
      <xdr:colOff>76201</xdr:colOff>
      <xdr:row>49</xdr:row>
      <xdr:rowOff>31751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F29460-5981-D310-80FC-E13B8F8D3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5AA8770-E30B-43AB-8B39-A0FFD006A0E0}" name="Table6" displayName="Table6" ref="A12:B18" totalsRowShown="0" headerRowDxfId="32" dataDxfId="31">
  <autoFilter ref="A12:B18" xr:uid="{65AA8770-E30B-43AB-8B39-A0FFD006A0E0}"/>
  <tableColumns count="2">
    <tableColumn id="1" xr3:uid="{05F4F4C5-7D9A-4766-9461-2E4E1084EEF2}" name="Sheet name" dataDxfId="30"/>
    <tableColumn id="2" xr3:uid="{B13CB543-F792-4808-BE96-83034457A57E}" name="Description" dataDxfId="29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80E71B-A850-455B-AD72-1514D8E63B8D}" name="Table1" displayName="Table1" ref="B5:D21" totalsRowShown="0" headerRowDxfId="28">
  <autoFilter ref="B5:D21" xr:uid="{BC80E71B-A850-455B-AD72-1514D8E63B8D}"/>
  <tableColumns count="3">
    <tableColumn id="1" xr3:uid="{45CB8F5A-B4EB-4251-908B-66EC97041B02}" name="Sector"/>
    <tableColumn id="2" xr3:uid="{7F19981A-7082-40C1-BB04-58F85C37794D}" name="$AUD/tonne" dataDxfId="27"/>
    <tableColumn id="3" xr3:uid="{A017206A-61A7-46E8-9344-56CA96F9C0BD}" name="Source" dataDxfId="2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C0D5D8-DCD5-431E-A398-6C77CE951DA0}" name="Table4" displayName="Table4" ref="B3:P49" totalsRowShown="0" headerRowDxfId="25" dataDxfId="24" tableBorderDxfId="23">
  <autoFilter ref="B3:P49" xr:uid="{6BC0D5D8-DCD5-431E-A398-6C77CE951DA0}"/>
  <tableColumns count="15">
    <tableColumn id="1" xr3:uid="{FD3856D3-511A-4C92-A386-BC0DE68F81F1}" name="Year" dataDxfId="22"/>
    <tableColumn id="2" xr3:uid="{048C73E6-15B0-41F8-8799-11582DCA892E}" name="Jurisdiction" dataDxfId="21"/>
    <tableColumn id="3" xr3:uid="{DCAAF464-4F56-4AF1-AEF9-E2E95DFB07C9}" name="Category" dataDxfId="20"/>
    <tableColumn id="4" xr3:uid="{70FFA849-8887-410B-8500-D352FE44F15E}" name="Type" dataDxfId="19"/>
    <tableColumn id="5" xr3:uid="{698F1889-B586-4AF8-B01A-E8289DD0B027}" name="Classification" dataDxfId="18"/>
    <tableColumn id="6" xr3:uid="{A3207494-869F-4EB3-AD82-EB9646180666}" name="Total type" dataDxfId="17"/>
    <tableColumn id="7" xr3:uid="{207FC328-83ED-4E71-8668-C2B2C2C5F912}" name="Stream" dataDxfId="16"/>
    <tableColumn id="8" xr3:uid="{9167574F-9999-42E7-BE53-79F19419480C}" name="Management" dataDxfId="15"/>
    <tableColumn id="9" xr3:uid="{B80B18FB-EFEE-4285-B990-DEF6CEBF2BFD}" name="Fate" dataDxfId="14"/>
    <tableColumn id="10" xr3:uid="{080FE23E-A299-4DE3-865E-8F35CB33DD70}" name="Tonnes" dataDxfId="13"/>
    <tableColumn id="11" xr3:uid="{9EE940E7-B158-4A86-AC4A-B9B4D0003CAC}" name="Sub-stream" dataDxfId="12"/>
    <tableColumn id="12" xr3:uid="{687E28D6-C595-4699-BC35-F30C243996EF}" name="Cat. order" dataDxfId="11"/>
    <tableColumn id="13" xr3:uid="{14BF4D2E-5B1F-40B0-9DE2-249FE41B8072}" name="Cat. no." dataDxfId="10"/>
    <tableColumn id="14" xr3:uid="{977F2296-7C9C-4E2E-9D93-8E021F8FAE85}" name="Type order" dataDxfId="9"/>
    <tableColumn id="15" xr3:uid="{C9B77CF1-AFE6-40E9-A6E3-E2586FF4DDF6}" name="Type no." dataDxfId="8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6206A97-757C-42A9-9270-24313C8045CA}" name="Table5" displayName="Table5" ref="B55:G78" totalsRowShown="0">
  <autoFilter ref="B55:G78" xr:uid="{56206A97-757C-42A9-9270-24313C8045CA}"/>
  <tableColumns count="6">
    <tableColumn id="1" xr3:uid="{CBDC07CC-6A34-4585-8D89-544E4672DDE0}" name="Material"/>
    <tableColumn id="2" xr3:uid="{0ABCCAD9-1971-41F5-9B19-549DE8C06C60}" name="Stream"/>
    <tableColumn id="3" xr3:uid="{E91A9467-326C-4EB2-81E9-102E03961291}" name="Management"/>
    <tableColumn id="4" xr3:uid="{3D53EA84-308B-4E70-AF7B-131C0ABBBE7A}" name="Waste treatment"/>
    <tableColumn id="5" xr3:uid="{97D142F5-B15E-4AD5-83F2-EF7E119C79FB}" name="Tonnes/a (Victoria)" dataDxfId="7">
      <calculatedColumnFormula>K27</calculatedColumnFormula>
    </tableColumn>
    <tableColumn id="6" xr3:uid="{6E181BE5-1791-4319-BDA8-C364D3309390}" name="Tonnes/a (Region)" dataDxfId="6">
      <calculatedColumnFormula>F56*($L$56/$L$55)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65E0C1-DACD-4630-9642-497FE60739D9}" name="Table2" displayName="Table2" ref="B6:D21" totalsRowShown="0">
  <autoFilter ref="B6:D21" xr:uid="{E165E0C1-DACD-4630-9642-497FE60739D9}"/>
  <tableColumns count="3">
    <tableColumn id="1" xr3:uid="{042AB22F-EECA-4F7B-AD77-7D032CF2D46D}" name="Sector" dataDxfId="5">
      <calculatedColumnFormula>INDEX('IO table'!$B$6:$DK$6,MATCH('Metals and plastics'!C7,'IO table'!$B$141:$DK$141,0))</calculatedColumnFormula>
    </tableColumn>
    <tableColumn id="2" xr3:uid="{BB887A2A-325E-4C2F-B09B-31450A751115}" name="$M" dataDxfId="4">
      <calculatedColumnFormula>LARGE('IO table'!$B$141:$DK$141,1)</calculatedColumnFormula>
    </tableColumn>
    <tableColumn id="3" xr3:uid="{3DA98176-E67B-49C6-9C1B-4BA72773CCBA}" name="tonnes" dataDxfId="3">
      <calculatedColumnFormula>C7*10^6/'Price conversion factors'!$C$11</calculatedColumnFormula>
    </tableColumn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C01708-764A-4D27-857A-84FA600F6CAE}" name="Table3" displayName="Table3" ref="B26:D41" totalsRowShown="0">
  <autoFilter ref="B26:D41" xr:uid="{E1C01708-764A-4D27-857A-84FA600F6CAE}"/>
  <tableColumns count="3">
    <tableColumn id="1" xr3:uid="{019F2F16-8CDA-4631-B196-47FF53418B21}" name="Sector" dataDxfId="2">
      <calculatedColumnFormula>INDEX('IO table'!$B$6:$DK$6,MATCH('Metals and plastics'!C27,'IO table'!$B$142:$DK$142,0))</calculatedColumnFormula>
    </tableColumn>
    <tableColumn id="2" xr3:uid="{DACFFCCB-2C18-4C62-B8E2-9280572FDBD0}" name="$M" dataDxfId="1"/>
    <tableColumn id="3" xr3:uid="{952B2BF6-6B8B-4D34-ACB7-8AFA2D3F550D}" name="tonnes" dataDxfId="0">
      <calculatedColumnFormula>C27*10^6/'Price conversion factors'!$C$21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anna@lifecycles.com.a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mplan.com.a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3B276-89DC-42B0-99EF-24D48DFA40DD}">
  <dimension ref="A7:B22"/>
  <sheetViews>
    <sheetView tabSelected="1" workbookViewId="0">
      <selection activeCell="B41" sqref="B41"/>
    </sheetView>
  </sheetViews>
  <sheetFormatPr defaultRowHeight="14.5" x14ac:dyDescent="0.35"/>
  <cols>
    <col min="1" max="1" width="29.1796875" customWidth="1"/>
    <col min="2" max="2" width="119.81640625" customWidth="1"/>
  </cols>
  <sheetData>
    <row r="7" spans="1:2" x14ac:dyDescent="0.35">
      <c r="A7" s="17" t="s">
        <v>0</v>
      </c>
    </row>
    <row r="8" spans="1:2" x14ac:dyDescent="0.35">
      <c r="A8" s="17" t="s">
        <v>1</v>
      </c>
    </row>
    <row r="9" spans="1:2" x14ac:dyDescent="0.35">
      <c r="A9" s="17" t="s">
        <v>2</v>
      </c>
    </row>
    <row r="10" spans="1:2" x14ac:dyDescent="0.35">
      <c r="A10" s="17"/>
    </row>
    <row r="12" spans="1:2" x14ac:dyDescent="0.35">
      <c r="A12" s="17" t="s">
        <v>3</v>
      </c>
      <c r="B12" s="17" t="s">
        <v>4</v>
      </c>
    </row>
    <row r="13" spans="1:2" x14ac:dyDescent="0.35">
      <c r="A13" s="17" t="s">
        <v>5</v>
      </c>
      <c r="B13" s="17" t="s">
        <v>6</v>
      </c>
    </row>
    <row r="14" spans="1:2" x14ac:dyDescent="0.35">
      <c r="B14" s="17" t="s">
        <v>7</v>
      </c>
    </row>
    <row r="15" spans="1:2" x14ac:dyDescent="0.35">
      <c r="A15" s="17" t="s">
        <v>8</v>
      </c>
      <c r="B15" s="17" t="s">
        <v>9</v>
      </c>
    </row>
    <row r="16" spans="1:2" x14ac:dyDescent="0.35">
      <c r="A16" s="17" t="s">
        <v>10</v>
      </c>
      <c r="B16" s="17" t="s">
        <v>11</v>
      </c>
    </row>
    <row r="17" spans="1:2" x14ac:dyDescent="0.35">
      <c r="A17" s="17" t="s">
        <v>12</v>
      </c>
      <c r="B17" s="17" t="s">
        <v>13</v>
      </c>
    </row>
    <row r="18" spans="1:2" x14ac:dyDescent="0.35">
      <c r="A18" s="17" t="s">
        <v>14</v>
      </c>
      <c r="B18" s="17" t="s">
        <v>15</v>
      </c>
    </row>
    <row r="21" spans="1:2" x14ac:dyDescent="0.35">
      <c r="A21" s="17" t="s">
        <v>16</v>
      </c>
    </row>
    <row r="22" spans="1:2" x14ac:dyDescent="0.35">
      <c r="A22" s="93" t="s">
        <v>17</v>
      </c>
    </row>
  </sheetData>
  <hyperlinks>
    <hyperlink ref="A22" r:id="rId1" xr:uid="{4EC8B381-C2A6-493C-BBC4-64A3E97B8ADA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E964-C262-4442-A24A-298A83568FC3}">
  <dimension ref="A1:FW142"/>
  <sheetViews>
    <sheetView zoomScale="58" zoomScaleNormal="58" workbookViewId="0">
      <pane xSplit="1" ySplit="6" topLeftCell="EN83" activePane="bottomRight" state="frozen"/>
      <selection pane="topRight" activeCell="B1" sqref="B1"/>
      <selection pane="bottomLeft" activeCell="A5" sqref="A5"/>
      <selection pane="bottomRight" activeCell="FV138" sqref="FV138"/>
    </sheetView>
  </sheetViews>
  <sheetFormatPr defaultColWidth="9.1796875" defaultRowHeight="14.5" x14ac:dyDescent="0.35"/>
  <cols>
    <col min="1" max="1" width="51.1796875" style="1" customWidth="1"/>
    <col min="2" max="124" width="16.453125" style="1" customWidth="1"/>
    <col min="125" max="125" width="9.1796875" style="1" customWidth="1"/>
    <col min="126" max="126" width="14.54296875" style="1" customWidth="1"/>
    <col min="127" max="164" width="12.453125" style="1" customWidth="1"/>
    <col min="165" max="165" width="18.7265625" style="1" customWidth="1"/>
    <col min="166" max="166" width="23.7265625" style="1" customWidth="1"/>
    <col min="167" max="167" width="20.1796875" style="1" customWidth="1"/>
    <col min="168" max="168" width="11.453125" style="1" customWidth="1"/>
    <col min="169" max="169" width="19.453125" style="1" customWidth="1"/>
    <col min="170" max="170" width="25" style="1" customWidth="1"/>
    <col min="171" max="171" width="13.1796875" style="1" customWidth="1"/>
    <col min="172" max="174" width="9.1796875" style="1"/>
    <col min="175" max="179" width="15.54296875" style="1" customWidth="1"/>
    <col min="180" max="16384" width="9.1796875" style="1"/>
  </cols>
  <sheetData>
    <row r="1" spans="1:179" ht="29.15" customHeight="1" thickBot="1" x14ac:dyDescent="0.4">
      <c r="FK1" s="33" t="s">
        <v>18</v>
      </c>
      <c r="FS1" s="33" t="s">
        <v>19</v>
      </c>
    </row>
    <row r="2" spans="1:179" ht="28.5" customHeight="1" x14ac:dyDescent="0.35">
      <c r="FK2" s="34"/>
      <c r="FL2" s="35" t="s">
        <v>20</v>
      </c>
      <c r="FM2" s="35" t="str">
        <f>A77</f>
        <v>Non-Residential Building Construction</v>
      </c>
      <c r="FN2" s="35" t="str">
        <f>A78</f>
        <v>Heavy &amp; Civil Engineering Construction</v>
      </c>
      <c r="FO2" s="36" t="str">
        <f>A79</f>
        <v>Construction Services</v>
      </c>
      <c r="FS2" s="94" t="s">
        <v>21</v>
      </c>
      <c r="FT2" s="95" t="s">
        <v>22</v>
      </c>
      <c r="FU2" s="95" t="s">
        <v>23</v>
      </c>
      <c r="FV2" s="95" t="s">
        <v>24</v>
      </c>
      <c r="FW2" s="96" t="s">
        <v>25</v>
      </c>
    </row>
    <row r="3" spans="1:179" ht="24" thickBot="1" x14ac:dyDescent="0.6">
      <c r="A3" s="100" t="s">
        <v>26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FK3" s="37" t="s">
        <v>27</v>
      </c>
      <c r="FL3" s="25">
        <f>DQ76</f>
        <v>32.917669874694099</v>
      </c>
      <c r="FM3" s="25">
        <f>DQ77</f>
        <v>62.429687391743506</v>
      </c>
      <c r="FN3" s="25">
        <f>DQ78</f>
        <v>191.38075086827399</v>
      </c>
      <c r="FO3" s="38">
        <f>DQ79</f>
        <v>152.96337192246699</v>
      </c>
      <c r="FS3" s="24">
        <f>SUM(B128:H128)</f>
        <v>3924.9798323581231</v>
      </c>
      <c r="FT3" s="25">
        <f>SUM(BS128:BV128)</f>
        <v>5355.5527323555816</v>
      </c>
      <c r="FU3" s="25">
        <f>SUM(O128:BM128)</f>
        <v>8962.6272095650893</v>
      </c>
      <c r="FV3" s="25">
        <f>SUM(BW128:DK128)</f>
        <v>22700.856354287702</v>
      </c>
      <c r="FW3" s="38">
        <f>SUM(I128:N128,BN128:BR128)</f>
        <v>2564.7150177683206</v>
      </c>
    </row>
    <row r="4" spans="1:179" ht="24" thickBot="1" x14ac:dyDescent="0.55000000000000004">
      <c r="A4" s="101" t="s">
        <v>28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W4" s="102" t="s">
        <v>29</v>
      </c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4"/>
      <c r="FK4" s="37" t="s">
        <v>30</v>
      </c>
      <c r="FL4" s="25">
        <f>DO76</f>
        <v>855.014161879021</v>
      </c>
      <c r="FM4" s="25">
        <f>DO77</f>
        <v>282.489701762138</v>
      </c>
      <c r="FN4" s="25">
        <f>DO78</f>
        <v>272.91626476435601</v>
      </c>
      <c r="FO4" s="38">
        <f>DO79</f>
        <v>595.94191484598798</v>
      </c>
      <c r="FS4" s="97">
        <f>FS3/$DL$128</f>
        <v>9.0211314578608787E-2</v>
      </c>
      <c r="FT4" s="98">
        <f t="shared" ref="FT4:FW4" si="0">FT3/$DL$128</f>
        <v>0.12309144834270204</v>
      </c>
      <c r="FU4" s="98">
        <f t="shared" si="0"/>
        <v>0.2059960604095922</v>
      </c>
      <c r="FV4" s="98">
        <f t="shared" si="0"/>
        <v>0.52175404237684908</v>
      </c>
      <c r="FW4" s="99">
        <f t="shared" si="0"/>
        <v>5.8947134292248224E-2</v>
      </c>
    </row>
    <row r="5" spans="1:179" ht="31" customHeight="1" thickBot="1" x14ac:dyDescent="0.4">
      <c r="DW5" s="105" t="s">
        <v>20</v>
      </c>
      <c r="DX5" s="106"/>
      <c r="DY5" s="106"/>
      <c r="DZ5" s="106"/>
      <c r="EA5" s="106"/>
      <c r="EB5" s="106"/>
      <c r="EC5" s="106"/>
      <c r="ED5" s="106"/>
      <c r="EE5" s="105" t="s">
        <v>31</v>
      </c>
      <c r="EF5" s="106"/>
      <c r="EG5" s="106"/>
      <c r="EH5" s="106"/>
      <c r="EI5" s="106"/>
      <c r="EJ5" s="106"/>
      <c r="EK5" s="106"/>
      <c r="EL5" s="106"/>
      <c r="EM5" s="106"/>
      <c r="EN5" s="107"/>
      <c r="EO5" s="105" t="s">
        <v>32</v>
      </c>
      <c r="EP5" s="106"/>
      <c r="EQ5" s="106"/>
      <c r="ER5" s="106"/>
      <c r="ES5" s="106"/>
      <c r="ET5" s="106"/>
      <c r="EU5" s="106"/>
      <c r="EV5" s="106"/>
      <c r="EW5" s="106"/>
      <c r="EX5" s="107"/>
      <c r="EY5" s="105" t="s">
        <v>33</v>
      </c>
      <c r="EZ5" s="106"/>
      <c r="FA5" s="106"/>
      <c r="FB5" s="106"/>
      <c r="FC5" s="106"/>
      <c r="FD5" s="106"/>
      <c r="FE5" s="106"/>
      <c r="FF5" s="106"/>
      <c r="FG5" s="106"/>
      <c r="FH5" s="107"/>
      <c r="FK5" s="39" t="s">
        <v>34</v>
      </c>
      <c r="FL5" s="27">
        <f>DP76</f>
        <v>3.4367634394959401</v>
      </c>
      <c r="FM5" s="27">
        <f>DP77</f>
        <v>7.2789336210985898</v>
      </c>
      <c r="FN5" s="27">
        <f>DP78</f>
        <v>100.903259781286</v>
      </c>
      <c r="FO5" s="40">
        <f>DP79</f>
        <v>57.848197133225597</v>
      </c>
    </row>
    <row r="6" spans="1:179" ht="132" x14ac:dyDescent="0.5">
      <c r="A6" s="14" t="s">
        <v>35</v>
      </c>
      <c r="B6" s="13" t="s">
        <v>36</v>
      </c>
      <c r="C6" s="13" t="s">
        <v>37</v>
      </c>
      <c r="D6" s="13" t="s">
        <v>38</v>
      </c>
      <c r="E6" s="13" t="s">
        <v>39</v>
      </c>
      <c r="F6" s="13" t="s">
        <v>40</v>
      </c>
      <c r="G6" s="13" t="s">
        <v>41</v>
      </c>
      <c r="H6" s="13" t="s">
        <v>42</v>
      </c>
      <c r="I6" s="13" t="s">
        <v>43</v>
      </c>
      <c r="J6" s="13" t="s">
        <v>44</v>
      </c>
      <c r="K6" s="13" t="s">
        <v>45</v>
      </c>
      <c r="L6" s="13" t="s">
        <v>46</v>
      </c>
      <c r="M6" s="13" t="s">
        <v>47</v>
      </c>
      <c r="N6" s="13" t="s">
        <v>48</v>
      </c>
      <c r="O6" s="13" t="s">
        <v>49</v>
      </c>
      <c r="P6" s="13" t="s">
        <v>50</v>
      </c>
      <c r="Q6" s="13" t="s">
        <v>51</v>
      </c>
      <c r="R6" s="13" t="s">
        <v>52</v>
      </c>
      <c r="S6" s="13" t="s">
        <v>53</v>
      </c>
      <c r="T6" s="13" t="s">
        <v>54</v>
      </c>
      <c r="U6" s="13" t="s">
        <v>55</v>
      </c>
      <c r="V6" s="13" t="s">
        <v>56</v>
      </c>
      <c r="W6" s="13" t="s">
        <v>57</v>
      </c>
      <c r="X6" s="13" t="s">
        <v>58</v>
      </c>
      <c r="Y6" s="13" t="s">
        <v>59</v>
      </c>
      <c r="Z6" s="13" t="s">
        <v>60</v>
      </c>
      <c r="AA6" s="13" t="s">
        <v>61</v>
      </c>
      <c r="AB6" s="13" t="s">
        <v>62</v>
      </c>
      <c r="AC6" s="13" t="s">
        <v>63</v>
      </c>
      <c r="AD6" s="13" t="s">
        <v>64</v>
      </c>
      <c r="AE6" s="13" t="s">
        <v>65</v>
      </c>
      <c r="AF6" s="13" t="s">
        <v>66</v>
      </c>
      <c r="AG6" s="13" t="s">
        <v>67</v>
      </c>
      <c r="AH6" s="13" t="s">
        <v>68</v>
      </c>
      <c r="AI6" s="13" t="s">
        <v>69</v>
      </c>
      <c r="AJ6" s="13" t="s">
        <v>70</v>
      </c>
      <c r="AK6" s="13" t="s">
        <v>71</v>
      </c>
      <c r="AL6" s="13" t="s">
        <v>72</v>
      </c>
      <c r="AM6" s="13" t="s">
        <v>73</v>
      </c>
      <c r="AN6" s="13" t="s">
        <v>74</v>
      </c>
      <c r="AO6" s="13" t="s">
        <v>75</v>
      </c>
      <c r="AP6" s="13" t="s">
        <v>76</v>
      </c>
      <c r="AQ6" s="13" t="s">
        <v>77</v>
      </c>
      <c r="AR6" s="13" t="s">
        <v>78</v>
      </c>
      <c r="AS6" s="13" t="s">
        <v>79</v>
      </c>
      <c r="AT6" s="13" t="s">
        <v>80</v>
      </c>
      <c r="AU6" s="13" t="s">
        <v>81</v>
      </c>
      <c r="AV6" s="13" t="s">
        <v>82</v>
      </c>
      <c r="AW6" s="13" t="s">
        <v>83</v>
      </c>
      <c r="AX6" s="13" t="s">
        <v>84</v>
      </c>
      <c r="AY6" s="13" t="s">
        <v>85</v>
      </c>
      <c r="AZ6" s="13" t="s">
        <v>86</v>
      </c>
      <c r="BA6" s="13" t="s">
        <v>87</v>
      </c>
      <c r="BB6" s="13" t="s">
        <v>88</v>
      </c>
      <c r="BC6" s="13" t="s">
        <v>89</v>
      </c>
      <c r="BD6" s="13" t="s">
        <v>90</v>
      </c>
      <c r="BE6" s="13" t="s">
        <v>91</v>
      </c>
      <c r="BF6" s="13" t="s">
        <v>92</v>
      </c>
      <c r="BG6" s="13" t="s">
        <v>93</v>
      </c>
      <c r="BH6" s="13" t="s">
        <v>94</v>
      </c>
      <c r="BI6" s="13" t="s">
        <v>95</v>
      </c>
      <c r="BJ6" s="13" t="s">
        <v>96</v>
      </c>
      <c r="BK6" s="13" t="s">
        <v>97</v>
      </c>
      <c r="BL6" s="13" t="s">
        <v>98</v>
      </c>
      <c r="BM6" s="13" t="s">
        <v>99</v>
      </c>
      <c r="BN6" s="13" t="s">
        <v>100</v>
      </c>
      <c r="BO6" s="13" t="s">
        <v>101</v>
      </c>
      <c r="BP6" s="13" t="s">
        <v>102</v>
      </c>
      <c r="BQ6" s="13" t="s">
        <v>103</v>
      </c>
      <c r="BR6" s="13" t="s">
        <v>104</v>
      </c>
      <c r="BS6" s="13" t="s">
        <v>105</v>
      </c>
      <c r="BT6" s="13" t="s">
        <v>106</v>
      </c>
      <c r="BU6" s="13" t="s">
        <v>107</v>
      </c>
      <c r="BV6" s="13" t="s">
        <v>108</v>
      </c>
      <c r="BW6" s="13" t="s">
        <v>109</v>
      </c>
      <c r="BX6" s="13" t="s">
        <v>110</v>
      </c>
      <c r="BY6" s="13" t="s">
        <v>111</v>
      </c>
      <c r="BZ6" s="13" t="s">
        <v>112</v>
      </c>
      <c r="CA6" s="13" t="s">
        <v>113</v>
      </c>
      <c r="CB6" s="13" t="s">
        <v>114</v>
      </c>
      <c r="CC6" s="13" t="s">
        <v>115</v>
      </c>
      <c r="CD6" s="13" t="s">
        <v>116</v>
      </c>
      <c r="CE6" s="13" t="s">
        <v>117</v>
      </c>
      <c r="CF6" s="13" t="s">
        <v>118</v>
      </c>
      <c r="CG6" s="13" t="s">
        <v>119</v>
      </c>
      <c r="CH6" s="13" t="s">
        <v>120</v>
      </c>
      <c r="CI6" s="13" t="s">
        <v>121</v>
      </c>
      <c r="CJ6" s="13" t="s">
        <v>122</v>
      </c>
      <c r="CK6" s="13" t="s">
        <v>123</v>
      </c>
      <c r="CL6" s="13" t="s">
        <v>124</v>
      </c>
      <c r="CM6" s="13" t="s">
        <v>125</v>
      </c>
      <c r="CN6" s="13" t="s">
        <v>126</v>
      </c>
      <c r="CO6" s="13" t="s">
        <v>127</v>
      </c>
      <c r="CP6" s="13" t="s">
        <v>128</v>
      </c>
      <c r="CQ6" s="13" t="s">
        <v>129</v>
      </c>
      <c r="CR6" s="13" t="s">
        <v>130</v>
      </c>
      <c r="CS6" s="13" t="s">
        <v>131</v>
      </c>
      <c r="CT6" s="13" t="s">
        <v>132</v>
      </c>
      <c r="CU6" s="13" t="s">
        <v>133</v>
      </c>
      <c r="CV6" s="13" t="s">
        <v>134</v>
      </c>
      <c r="CW6" s="13" t="s">
        <v>135</v>
      </c>
      <c r="CX6" s="13" t="s">
        <v>136</v>
      </c>
      <c r="CY6" s="13" t="s">
        <v>137</v>
      </c>
      <c r="CZ6" s="13" t="s">
        <v>138</v>
      </c>
      <c r="DA6" s="13" t="s">
        <v>139</v>
      </c>
      <c r="DB6" s="13" t="s">
        <v>140</v>
      </c>
      <c r="DC6" s="13" t="s">
        <v>141</v>
      </c>
      <c r="DD6" s="13" t="s">
        <v>142</v>
      </c>
      <c r="DE6" s="13" t="s">
        <v>143</v>
      </c>
      <c r="DF6" s="13" t="s">
        <v>144</v>
      </c>
      <c r="DG6" s="13" t="s">
        <v>145</v>
      </c>
      <c r="DH6" s="13" t="s">
        <v>146</v>
      </c>
      <c r="DI6" s="13" t="s">
        <v>147</v>
      </c>
      <c r="DJ6" s="13" t="s">
        <v>148</v>
      </c>
      <c r="DK6" s="13" t="s">
        <v>149</v>
      </c>
      <c r="DL6" s="12" t="s">
        <v>150</v>
      </c>
      <c r="DM6" s="13" t="s">
        <v>151</v>
      </c>
      <c r="DN6" s="13" t="s">
        <v>152</v>
      </c>
      <c r="DO6" s="13" t="s">
        <v>153</v>
      </c>
      <c r="DP6" s="13" t="s">
        <v>154</v>
      </c>
      <c r="DQ6" s="13" t="s">
        <v>27</v>
      </c>
      <c r="DR6" s="13" t="s">
        <v>155</v>
      </c>
      <c r="DS6" s="13" t="s">
        <v>156</v>
      </c>
      <c r="DT6" s="12" t="s">
        <v>157</v>
      </c>
      <c r="DW6" s="29" t="s">
        <v>158</v>
      </c>
      <c r="DX6" s="30" t="s">
        <v>159</v>
      </c>
      <c r="DY6" s="30" t="s">
        <v>160</v>
      </c>
      <c r="DZ6" s="30" t="s">
        <v>161</v>
      </c>
      <c r="EA6" s="30" t="s">
        <v>162</v>
      </c>
      <c r="EB6" s="30" t="s">
        <v>163</v>
      </c>
      <c r="EC6" s="30" t="s">
        <v>164</v>
      </c>
      <c r="ED6" s="31" t="s">
        <v>165</v>
      </c>
      <c r="EE6" s="29" t="s">
        <v>166</v>
      </c>
      <c r="EF6" s="30" t="s">
        <v>167</v>
      </c>
      <c r="EG6" s="30" t="s">
        <v>168</v>
      </c>
      <c r="EH6" s="30" t="s">
        <v>169</v>
      </c>
      <c r="EI6" s="30" t="s">
        <v>170</v>
      </c>
      <c r="EJ6" s="30" t="s">
        <v>171</v>
      </c>
      <c r="EK6" s="30" t="s">
        <v>162</v>
      </c>
      <c r="EL6" s="30" t="s">
        <v>163</v>
      </c>
      <c r="EM6" s="30" t="s">
        <v>164</v>
      </c>
      <c r="EN6" s="31" t="s">
        <v>165</v>
      </c>
      <c r="EO6" s="29" t="s">
        <v>172</v>
      </c>
      <c r="EP6" s="30" t="s">
        <v>173</v>
      </c>
      <c r="EQ6" s="30" t="s">
        <v>174</v>
      </c>
      <c r="ER6" s="30" t="s">
        <v>175</v>
      </c>
      <c r="ES6" s="30" t="s">
        <v>176</v>
      </c>
      <c r="ET6" s="30" t="s">
        <v>177</v>
      </c>
      <c r="EU6" s="30" t="s">
        <v>162</v>
      </c>
      <c r="EV6" s="30" t="s">
        <v>163</v>
      </c>
      <c r="EW6" s="30" t="s">
        <v>164</v>
      </c>
      <c r="EX6" s="31" t="s">
        <v>165</v>
      </c>
      <c r="EY6" s="29" t="s">
        <v>178</v>
      </c>
      <c r="EZ6" s="30" t="s">
        <v>179</v>
      </c>
      <c r="FA6" s="30" t="s">
        <v>180</v>
      </c>
      <c r="FB6" s="30" t="s">
        <v>181</v>
      </c>
      <c r="FC6" s="30" t="s">
        <v>182</v>
      </c>
      <c r="FD6" s="30" t="s">
        <v>183</v>
      </c>
      <c r="FE6" s="30" t="s">
        <v>162</v>
      </c>
      <c r="FF6" s="30" t="s">
        <v>163</v>
      </c>
      <c r="FG6" s="30" t="s">
        <v>164</v>
      </c>
      <c r="FH6" s="31" t="s">
        <v>165</v>
      </c>
    </row>
    <row r="7" spans="1:179" x14ac:dyDescent="0.35">
      <c r="A7" s="6" t="s">
        <v>36</v>
      </c>
      <c r="B7" s="11">
        <v>120.903426805339</v>
      </c>
      <c r="C7" s="11">
        <v>13.5613603407289</v>
      </c>
      <c r="D7" s="11">
        <v>12.582024492914702</v>
      </c>
      <c r="E7" s="11">
        <v>3.6856027441235502E-3</v>
      </c>
      <c r="F7" s="11">
        <v>5.4977299678487894E-4</v>
      </c>
      <c r="G7" s="11">
        <v>6.3055162450273003E-3</v>
      </c>
      <c r="H7" s="11">
        <v>0.50445360097648406</v>
      </c>
      <c r="I7" s="11">
        <v>2.6076132021285702E-4</v>
      </c>
      <c r="J7" s="11">
        <v>8.1433428386732003E-5</v>
      </c>
      <c r="K7" s="11">
        <v>2.2627097266153699E-4</v>
      </c>
      <c r="L7" s="11">
        <v>2.6486978789619E-2</v>
      </c>
      <c r="M7" s="11">
        <v>2.1888005187294599E-3</v>
      </c>
      <c r="N7" s="11">
        <v>4.0543728355889699E-4</v>
      </c>
      <c r="O7" s="11">
        <v>851.75195874884696</v>
      </c>
      <c r="P7" s="11">
        <v>0</v>
      </c>
      <c r="Q7" s="11">
        <v>172.888744786177</v>
      </c>
      <c r="R7" s="11">
        <v>0.301080505123696</v>
      </c>
      <c r="S7" s="11">
        <v>0.332432391881258</v>
      </c>
      <c r="T7" s="11">
        <v>23.913832775980701</v>
      </c>
      <c r="U7" s="11">
        <v>2.1877874941840401</v>
      </c>
      <c r="V7" s="11">
        <v>7.8269344845684805E-2</v>
      </c>
      <c r="W7" s="11">
        <v>4.5883049809413805</v>
      </c>
      <c r="X7" s="11">
        <v>7.6129427090153204E-2</v>
      </c>
      <c r="Y7" s="11">
        <v>3.2335937292415098</v>
      </c>
      <c r="Z7" s="11">
        <v>8.9365290705784801</v>
      </c>
      <c r="AA7" s="11">
        <v>5.0280442446344402</v>
      </c>
      <c r="AB7" s="11">
        <v>0.345313340277495</v>
      </c>
      <c r="AC7" s="11">
        <v>6.7028264411353202</v>
      </c>
      <c r="AD7" s="11">
        <v>2.01208968511212E-6</v>
      </c>
      <c r="AE7" s="11">
        <v>1.3935441130218503E-4</v>
      </c>
      <c r="AF7" s="11">
        <v>2.3671598270982299E-5</v>
      </c>
      <c r="AG7" s="11">
        <v>3.1873465033062799E-2</v>
      </c>
      <c r="AH7" s="11">
        <v>5.3591344182594002E-2</v>
      </c>
      <c r="AI7" s="11">
        <v>1.54545154279034E-3</v>
      </c>
      <c r="AJ7" s="11">
        <v>4.3555257283502801E-3</v>
      </c>
      <c r="AK7" s="11">
        <v>4.6786297180118003E-3</v>
      </c>
      <c r="AL7" s="11">
        <v>5.5743803868266194E-4</v>
      </c>
      <c r="AM7" s="11">
        <v>0.19144802066765901</v>
      </c>
      <c r="AN7" s="11">
        <v>0.23507358827093902</v>
      </c>
      <c r="AO7" s="11">
        <v>0.56164672276467897</v>
      </c>
      <c r="AP7" s="11">
        <v>6.0285618605681796E-2</v>
      </c>
      <c r="AQ7" s="11">
        <v>6.97185396928053E-3</v>
      </c>
      <c r="AR7" s="11">
        <v>2.8788277300264501E-4</v>
      </c>
      <c r="AS7" s="11">
        <v>1.84960284972375E-3</v>
      </c>
      <c r="AT7" s="11">
        <v>1.1934746636308301E-3</v>
      </c>
      <c r="AU7" s="11">
        <v>4.5153189134827194E-2</v>
      </c>
      <c r="AV7" s="11">
        <v>4.4285586669836306E-3</v>
      </c>
      <c r="AW7" s="11">
        <v>7.4691127681040595E-3</v>
      </c>
      <c r="AX7" s="11">
        <v>1.3171402762346799E-2</v>
      </c>
      <c r="AY7" s="11">
        <v>1.9410230001413401E-2</v>
      </c>
      <c r="AZ7" s="11">
        <v>0</v>
      </c>
      <c r="BA7" s="11">
        <v>8.5276099295547494E-3</v>
      </c>
      <c r="BB7" s="11">
        <v>4.0068565974992598E-3</v>
      </c>
      <c r="BC7" s="11">
        <v>3.6446250972543798E-3</v>
      </c>
      <c r="BD7" s="11">
        <v>1.7539358632762399E-2</v>
      </c>
      <c r="BE7" s="11">
        <v>1.7673360784860499E-3</v>
      </c>
      <c r="BF7" s="11">
        <v>1.3335086614278101E-3</v>
      </c>
      <c r="BG7" s="11">
        <v>2.1455774535538699E-3</v>
      </c>
      <c r="BH7" s="11">
        <v>3.3748473907983397E-3</v>
      </c>
      <c r="BI7" s="11">
        <v>7.9774691960375296E-4</v>
      </c>
      <c r="BJ7" s="11">
        <v>0</v>
      </c>
      <c r="BK7" s="11">
        <v>1.04551690717265E-2</v>
      </c>
      <c r="BL7" s="11">
        <v>4.1848130053249999E-3</v>
      </c>
      <c r="BM7" s="11">
        <v>1.8724067189614701E-3</v>
      </c>
      <c r="BN7" s="11">
        <v>1.3374087972838299E-3</v>
      </c>
      <c r="BO7" s="11">
        <v>2.6448575974729201E-3</v>
      </c>
      <c r="BP7" s="11">
        <v>6.1379637867603704E-5</v>
      </c>
      <c r="BQ7" s="11">
        <v>1.0153658720877101E-2</v>
      </c>
      <c r="BR7" s="11">
        <v>3.0125587780070601E-3</v>
      </c>
      <c r="BS7" s="11">
        <v>0.123977861990477</v>
      </c>
      <c r="BT7" s="11">
        <v>4.5411211086105803E-2</v>
      </c>
      <c r="BU7" s="11">
        <v>3.0555188642302299E-2</v>
      </c>
      <c r="BV7" s="11">
        <v>0.27438540706762099</v>
      </c>
      <c r="BW7" s="11">
        <v>2.1334785341037801</v>
      </c>
      <c r="BX7" s="11">
        <v>13.893508040342999</v>
      </c>
      <c r="BY7" s="11">
        <v>0.59217447733922901</v>
      </c>
      <c r="BZ7" s="11">
        <v>0.69851622358379395</v>
      </c>
      <c r="CA7" s="11">
        <v>1.70953669055319E-2</v>
      </c>
      <c r="CB7" s="11">
        <v>1.9567050958508502E-3</v>
      </c>
      <c r="CC7" s="11">
        <v>2.3140360932465798E-4</v>
      </c>
      <c r="CD7" s="11">
        <v>4.5508768936489792E-3</v>
      </c>
      <c r="CE7" s="11">
        <v>1.32970774049867E-2</v>
      </c>
      <c r="CF7" s="11">
        <v>1.8620117025146599E-2</v>
      </c>
      <c r="CG7" s="11">
        <v>3.9712374213210101E-3</v>
      </c>
      <c r="CH7" s="11">
        <v>1.0006240734651299E-3</v>
      </c>
      <c r="CI7" s="11">
        <v>4.6731524441833897E-4</v>
      </c>
      <c r="CJ7" s="11">
        <v>3.7948934697514398E-4</v>
      </c>
      <c r="CK7" s="11">
        <v>3.0993685898353801E-3</v>
      </c>
      <c r="CL7" s="11">
        <v>6.9682570755353693E-5</v>
      </c>
      <c r="CM7" s="11">
        <v>2.6634246518642099E-3</v>
      </c>
      <c r="CN7" s="11">
        <v>2.02550533420875E-3</v>
      </c>
      <c r="CO7" s="11">
        <v>1.3750635959724499E-3</v>
      </c>
      <c r="CP7" s="11">
        <v>1.3668980856669599E-3</v>
      </c>
      <c r="CQ7" s="11">
        <v>3.02851206138368E-3</v>
      </c>
      <c r="CR7" s="11">
        <v>4.4419902915160305</v>
      </c>
      <c r="CS7" s="11">
        <v>0.22092302857522098</v>
      </c>
      <c r="CT7" s="11">
        <v>6.52191457883137E-4</v>
      </c>
      <c r="CU7" s="11">
        <v>1.7127027757600798E-3</v>
      </c>
      <c r="CV7" s="11">
        <v>7.0501200738567388E-2</v>
      </c>
      <c r="CW7" s="11">
        <v>4.7431816128906901E-2</v>
      </c>
      <c r="CX7" s="11">
        <v>2.6484113787828799E-3</v>
      </c>
      <c r="CY7" s="11">
        <v>8.4245063486729291E-2</v>
      </c>
      <c r="CZ7" s="11">
        <v>2.1795056040768E-2</v>
      </c>
      <c r="DA7" s="11">
        <v>9.0961494509164097E-3</v>
      </c>
      <c r="DB7" s="11">
        <v>1.0676098926768801E-3</v>
      </c>
      <c r="DC7" s="11">
        <v>0.108566054106705</v>
      </c>
      <c r="DD7" s="11">
        <v>0.42540056890706301</v>
      </c>
      <c r="DE7" s="11">
        <v>1.15997153353017E-3</v>
      </c>
      <c r="DF7" s="11">
        <v>7.4573572818997097E-3</v>
      </c>
      <c r="DG7" s="11">
        <v>8.1817318213494401E-4</v>
      </c>
      <c r="DH7" s="11">
        <v>1.36593733408385E-2</v>
      </c>
      <c r="DI7" s="11">
        <v>9.4247487478421408E-3</v>
      </c>
      <c r="DJ7" s="11">
        <v>3.8838866815471704E-2</v>
      </c>
      <c r="DK7" s="11">
        <v>0.81422873018088404</v>
      </c>
      <c r="DL7" s="10">
        <v>1253.4671419421302</v>
      </c>
      <c r="DM7" s="11">
        <v>4.0563532914201197</v>
      </c>
      <c r="DN7" s="11">
        <v>0.14165262552668501</v>
      </c>
      <c r="DO7" s="11">
        <v>24.6192915640517</v>
      </c>
      <c r="DP7" s="11">
        <v>1.0572526959564801</v>
      </c>
      <c r="DQ7" s="11">
        <v>3.17695058876083</v>
      </c>
      <c r="DR7" s="11">
        <v>-11.058110308021201</v>
      </c>
      <c r="DS7" s="11">
        <v>836.82510862818299</v>
      </c>
      <c r="DT7" s="10">
        <v>2112.2856410280101</v>
      </c>
      <c r="DW7" s="50">
        <f t="shared" ref="DW7:DW70" si="1">(BS7/BS$128)*FL$3</f>
        <v>3.2253264334740428E-3</v>
      </c>
      <c r="DX7" s="25">
        <f t="shared" ref="DX7:DX70" si="2">(((BS7/$BS$121)*$BS$126)/$BS$128)*$FL$3</f>
        <v>9.379534291862028E-4</v>
      </c>
      <c r="DY7" s="43">
        <f t="shared" ref="DY7:DY70" si="3">(BS7/BS$128)*FL$4</f>
        <v>8.3775667834346909E-2</v>
      </c>
      <c r="DZ7" s="43">
        <f t="shared" ref="DZ7:DZ70" si="4">(((BS7/$BS$121)*$BS$126)/$BS$128)*$FL$4</f>
        <v>2.4362704534980319E-2</v>
      </c>
      <c r="EA7" s="45"/>
      <c r="EB7" s="45"/>
      <c r="EC7" s="47" t="str">
        <f>IFERROR(SUM(DW7,DY7)*10^6/EB7,"")</f>
        <v/>
      </c>
      <c r="ED7" s="48" t="str">
        <f>IFERROR(SUM(DX7,DZ7)*10^6/EB7,"")</f>
        <v/>
      </c>
      <c r="EE7" s="24">
        <f t="shared" ref="EE7:EE70" si="5">(BT7/BT$128)*FM$3</f>
        <v>6.1215755194407081E-3</v>
      </c>
      <c r="EF7" s="25">
        <f t="shared" ref="EF7:EF70" si="6">(((BT7/$BT$121)*$BT$126)/$BT$128)*$FM$3</f>
        <v>1.5998529516979938E-3</v>
      </c>
      <c r="EG7" s="43">
        <f t="shared" ref="EG7:EG70" si="7">(BT7/BT$128)*FM$4</f>
        <v>2.7699674867023485E-2</v>
      </c>
      <c r="EH7" s="44">
        <f t="shared" ref="EH7:EH70" si="8">(((BT7/$BT$121)*$BT$126)/$BT$128)*$FM$4</f>
        <v>7.2392158613982264E-3</v>
      </c>
      <c r="EI7" s="43">
        <f t="shared" ref="EI7:EI70" si="9">(BT7/BT$128)*FM$5</f>
        <v>7.1373962811872133E-4</v>
      </c>
      <c r="EJ7" s="43">
        <f t="shared" ref="EJ7:EJ70" si="10">(((BT7/$BT$121)*$BT$126)/$BT$128)*$FM$5</f>
        <v>1.8653342544957958E-4</v>
      </c>
      <c r="EK7" s="47"/>
      <c r="EL7" s="47"/>
      <c r="EM7" s="47" t="str">
        <f>IFERROR(SUM(EE7,EG7,EI7)*10^6/EL7,"")</f>
        <v/>
      </c>
      <c r="EN7" s="48" t="str">
        <f>IFERROR(SUM(EF7,EH7,EJ7)*10^6/EL7,"")</f>
        <v/>
      </c>
      <c r="EO7" s="24">
        <f t="shared" ref="EO7:EO70" si="11">(BU7/BU$128)*FN$3</f>
        <v>9.0009782433962387E-3</v>
      </c>
      <c r="EP7" s="25">
        <f t="shared" ref="EP7:EP70" si="12">(((BU7/$BU$121)*$BU$126)/$BU$128)*$FN$3</f>
        <v>3.1303292672153734E-3</v>
      </c>
      <c r="EQ7" s="43">
        <f t="shared" ref="EQ7:EQ70" si="13">(BU7/BU$128)*FN$4</f>
        <v>1.2835738966787399E-2</v>
      </c>
      <c r="ER7" s="44">
        <f t="shared" ref="ER7:ER70" si="14">(((BU7/$BU$121)*$BU$126)/$BU$128)*$FN$4</f>
        <v>4.4639691673013879E-3</v>
      </c>
      <c r="ES7" s="43">
        <f t="shared" ref="ES7:ES70" si="15">(BU7/BU$128)*FN$5</f>
        <v>4.7456603752393089E-3</v>
      </c>
      <c r="ET7" s="43">
        <f t="shared" ref="ET7:ET70" si="16">(((BU7/$BU$121)*$BU$126)/$BU$128)*$FN$5</f>
        <v>1.6504294492406914E-3</v>
      </c>
      <c r="EU7" s="47"/>
      <c r="EV7" s="47"/>
      <c r="EW7" s="47" t="str">
        <f>IFERROR(SUM(EO7,EQ7,ES7)*10^6/EV7,"")</f>
        <v/>
      </c>
      <c r="EX7" s="48" t="str">
        <f>IFERROR(SUM(EP7,ER7,ET7)*10^6/EV7,"")</f>
        <v/>
      </c>
      <c r="EY7" s="24">
        <f t="shared" ref="EY7:EY70" si="17">(BV7/BV$128)*FO$3</f>
        <v>1.4096277998357212E-2</v>
      </c>
      <c r="EZ7" s="25">
        <f t="shared" ref="EZ7:EZ70" si="18">(((BV7/$BV$121)*$BV$126)/$BV$128)*$FO$3</f>
        <v>4.2539732436847923E-3</v>
      </c>
      <c r="FA7" s="43">
        <f t="shared" ref="FA7:FA70" si="19">(BV7/BV$128)*FO$4</f>
        <v>5.4918787399642226E-2</v>
      </c>
      <c r="FB7" s="43">
        <f t="shared" ref="FB7:FB70" si="20">(((BV7/$BV$121)*$BV$126)/$BV$128)*$FO$4</f>
        <v>1.657338569804867E-2</v>
      </c>
      <c r="FC7" s="43">
        <f t="shared" ref="FC7:FC70" si="21">(BV7/BV$128)*FO$5</f>
        <v>5.330977332972533E-3</v>
      </c>
      <c r="FD7" s="43">
        <f t="shared" ref="FD7:FD70" si="22">(((BV7/$BV$121)*$BV$126)/$BV$128)*$FO$5</f>
        <v>1.6087817606745664E-3</v>
      </c>
      <c r="FE7" s="47"/>
      <c r="FF7" s="47"/>
      <c r="FG7" s="47" t="str">
        <f>IFERROR(SUM(EY7,FA7,FC7)*10^6/FF7,"")</f>
        <v/>
      </c>
      <c r="FH7" s="48" t="str">
        <f>IFERROR(SUM(EZ7,FB7,FD7)*10^6/FF7,"")</f>
        <v/>
      </c>
    </row>
    <row r="8" spans="1:179" x14ac:dyDescent="0.35">
      <c r="A8" s="6" t="s">
        <v>37</v>
      </c>
      <c r="B8" s="11">
        <v>1.7654853016881902</v>
      </c>
      <c r="C8" s="11">
        <v>4.06585831614606</v>
      </c>
      <c r="D8" s="11">
        <v>3.6778101364058098</v>
      </c>
      <c r="E8" s="11">
        <v>3.25411818807905E-4</v>
      </c>
      <c r="F8" s="11">
        <v>7.3047265897241108E-5</v>
      </c>
      <c r="G8" s="11">
        <v>1.860612452648E-2</v>
      </c>
      <c r="H8" s="11">
        <v>2.45827286200575E-2</v>
      </c>
      <c r="I8" s="11">
        <v>4.0621126960080601E-5</v>
      </c>
      <c r="J8" s="11">
        <v>1.2689898649015999E-5</v>
      </c>
      <c r="K8" s="11">
        <v>3.5250544239627997E-5</v>
      </c>
      <c r="L8" s="11">
        <v>4.1263559665324304E-3</v>
      </c>
      <c r="M8" s="11">
        <v>3.4071389192288199E-4</v>
      </c>
      <c r="N8" s="11">
        <v>6.3091652114332907E-5</v>
      </c>
      <c r="O8" s="11">
        <v>163.428409194061</v>
      </c>
      <c r="P8" s="11">
        <v>0</v>
      </c>
      <c r="Q8" s="11">
        <v>3.0559542445975203</v>
      </c>
      <c r="R8" s="11">
        <v>1.8601518764497799E-2</v>
      </c>
      <c r="S8" s="11">
        <v>1.1455588016517299E-3</v>
      </c>
      <c r="T8" s="11">
        <v>2.38921343000589E-2</v>
      </c>
      <c r="U8" s="11">
        <v>0.79970463584728291</v>
      </c>
      <c r="V8" s="11">
        <v>8.0734829950910705E-2</v>
      </c>
      <c r="W8" s="11">
        <v>4.35321584958497</v>
      </c>
      <c r="X8" s="11">
        <v>4.7854497943529601E-4</v>
      </c>
      <c r="Y8" s="11">
        <v>8.6604834068999196E-4</v>
      </c>
      <c r="Z8" s="11">
        <v>3.5108859750943703E-3</v>
      </c>
      <c r="AA8" s="11">
        <v>2.8277454275914802E-4</v>
      </c>
      <c r="AB8" s="11">
        <v>3.4803746134699998E-4</v>
      </c>
      <c r="AC8" s="11">
        <v>4.5835049638008699E-4</v>
      </c>
      <c r="AD8" s="11">
        <v>0</v>
      </c>
      <c r="AE8" s="11">
        <v>7.2062353069256E-6</v>
      </c>
      <c r="AF8" s="11">
        <v>3.1639954060179098E-6</v>
      </c>
      <c r="AG8" s="11">
        <v>4.9664428921362093E-3</v>
      </c>
      <c r="AH8" s="11">
        <v>8.3502780387451903E-3</v>
      </c>
      <c r="AI8" s="11">
        <v>2.4075634863267398E-4</v>
      </c>
      <c r="AJ8" s="11">
        <v>2.1839861940220801E-4</v>
      </c>
      <c r="AK8" s="11">
        <v>7.2828662386062004E-4</v>
      </c>
      <c r="AL8" s="11">
        <v>8.6822381509318606E-5</v>
      </c>
      <c r="AM8" s="11">
        <v>2.7917287912987001E-2</v>
      </c>
      <c r="AN8" s="11">
        <v>3.2577183463729898E-4</v>
      </c>
      <c r="AO8" s="11">
        <v>2.7933830877453804E-3</v>
      </c>
      <c r="AP8" s="11">
        <v>1.2590471958590398E-3</v>
      </c>
      <c r="AQ8" s="11">
        <v>1.0861554589749101E-3</v>
      </c>
      <c r="AR8" s="11">
        <v>4.4904157934012801E-5</v>
      </c>
      <c r="AS8" s="11">
        <v>2.8804297579101198E-4</v>
      </c>
      <c r="AT8" s="11">
        <v>1.8582535146827799E-4</v>
      </c>
      <c r="AU8" s="11">
        <v>7.0335038686033602E-3</v>
      </c>
      <c r="AV8" s="11">
        <v>6.8998980967500197E-4</v>
      </c>
      <c r="AW8" s="11">
        <v>1.16342672895906E-3</v>
      </c>
      <c r="AX8" s="11">
        <v>2.0519669398629797E-3</v>
      </c>
      <c r="AY8" s="11">
        <v>3.0076711555966098E-3</v>
      </c>
      <c r="AZ8" s="11">
        <v>0</v>
      </c>
      <c r="BA8" s="11">
        <v>1.3287913623474701E-3</v>
      </c>
      <c r="BB8" s="11">
        <v>6.23952010333576E-4</v>
      </c>
      <c r="BC8" s="11">
        <v>5.6769631952315297E-4</v>
      </c>
      <c r="BD8" s="11">
        <v>2.7327878345135099E-3</v>
      </c>
      <c r="BE8" s="11">
        <v>2.7526502955946698E-4</v>
      </c>
      <c r="BF8" s="11">
        <v>2.07783981373031E-4</v>
      </c>
      <c r="BG8" s="11">
        <v>3.3407590448411399E-4</v>
      </c>
      <c r="BH8" s="11">
        <v>5.2278181874033393E-4</v>
      </c>
      <c r="BI8" s="11">
        <v>1.21156831436407E-4</v>
      </c>
      <c r="BJ8" s="11">
        <v>0</v>
      </c>
      <c r="BK8" s="11">
        <v>1.6149291949451399E-3</v>
      </c>
      <c r="BL8" s="11">
        <v>6.519868644370119E-4</v>
      </c>
      <c r="BM8" s="11">
        <v>2.5398258785644498E-4</v>
      </c>
      <c r="BN8" s="11">
        <v>2.0829283162321301E-4</v>
      </c>
      <c r="BO8" s="11">
        <v>4.1165887685974299E-4</v>
      </c>
      <c r="BP8" s="11">
        <v>9.5045813215030494E-6</v>
      </c>
      <c r="BQ8" s="11">
        <v>1.5751848818805999E-3</v>
      </c>
      <c r="BR8" s="11">
        <v>4.4013650487193304E-4</v>
      </c>
      <c r="BS8" s="11">
        <v>1.93173024906554E-2</v>
      </c>
      <c r="BT8" s="11">
        <v>7.0689276032771704E-3</v>
      </c>
      <c r="BU8" s="11">
        <v>4.7499864286685593E-3</v>
      </c>
      <c r="BV8" s="11">
        <v>4.2447120391451397E-2</v>
      </c>
      <c r="BW8" s="11">
        <v>0.89319490691234904</v>
      </c>
      <c r="BX8" s="11">
        <v>3.9612909641251801</v>
      </c>
      <c r="BY8" s="11">
        <v>0.75796059330978804</v>
      </c>
      <c r="BZ8" s="11">
        <v>1.4397549570614501</v>
      </c>
      <c r="CA8" s="11">
        <v>2.6619769532261199E-3</v>
      </c>
      <c r="CB8" s="11">
        <v>3.0356125354760597E-4</v>
      </c>
      <c r="CC8" s="11">
        <v>3.5839599005729296E-5</v>
      </c>
      <c r="CD8" s="11">
        <v>7.0897070275235399E-4</v>
      </c>
      <c r="CE8" s="11">
        <v>2.06589512859568E-3</v>
      </c>
      <c r="CF8" s="11">
        <v>1.5213610277494498E-4</v>
      </c>
      <c r="CG8" s="11">
        <v>6.1454779461069301E-4</v>
      </c>
      <c r="CH8" s="11">
        <v>6.5369258492071801E-3</v>
      </c>
      <c r="CI8" s="11">
        <v>7.2769006697693406E-5</v>
      </c>
      <c r="CJ8" s="11">
        <v>5.8103816916826898E-5</v>
      </c>
      <c r="CK8" s="11">
        <v>4.5639645376599497E-4</v>
      </c>
      <c r="CL8" s="11">
        <v>1.10729328330216E-5</v>
      </c>
      <c r="CM8" s="11">
        <v>2.3612173107359399E-4</v>
      </c>
      <c r="CN8" s="11">
        <v>1.60448144288751E-4</v>
      </c>
      <c r="CO8" s="11">
        <v>1.9847821474396001E-4</v>
      </c>
      <c r="CP8" s="11">
        <v>2.0787499357459397E-4</v>
      </c>
      <c r="CQ8" s="11">
        <v>4.7180922118074604E-4</v>
      </c>
      <c r="CR8" s="11">
        <v>0.28224311801159702</v>
      </c>
      <c r="CS8" s="11">
        <v>2.2298892809022301E-2</v>
      </c>
      <c r="CT8" s="11">
        <v>8.2112338831452698E-5</v>
      </c>
      <c r="CU8" s="11">
        <v>2.3143942480927001E-4</v>
      </c>
      <c r="CV8" s="11">
        <v>3.9391975178433596E-4</v>
      </c>
      <c r="CW8" s="11">
        <v>3.8881927930301801E-3</v>
      </c>
      <c r="CX8" s="11">
        <v>3.9345809610893902E-4</v>
      </c>
      <c r="CY8" s="11">
        <v>5.89210861761972E-2</v>
      </c>
      <c r="CZ8" s="11">
        <v>0.28551886602739196</v>
      </c>
      <c r="DA8" s="11">
        <v>0.10994456906429401</v>
      </c>
      <c r="DB8" s="11">
        <v>9.2839021183332999E-3</v>
      </c>
      <c r="DC8" s="11">
        <v>0.38349492406219099</v>
      </c>
      <c r="DD8" s="11">
        <v>0.111014705780976</v>
      </c>
      <c r="DE8" s="11">
        <v>1.5717172030851E-4</v>
      </c>
      <c r="DF8" s="11">
        <v>0.49810720463939101</v>
      </c>
      <c r="DG8" s="11">
        <v>2.46920036285391E-2</v>
      </c>
      <c r="DH8" s="11">
        <v>2.0120048656271099E-3</v>
      </c>
      <c r="DI8" s="11">
        <v>1.46764270848405E-3</v>
      </c>
      <c r="DJ8" s="11">
        <v>9.0194491924827196E-3</v>
      </c>
      <c r="DK8" s="11">
        <v>1.3328762265449001E-4</v>
      </c>
      <c r="DL8" s="10">
        <v>190.34332633333798</v>
      </c>
      <c r="DM8" s="11">
        <v>8.4514175759444292</v>
      </c>
      <c r="DN8" s="11">
        <v>8.6773036976182105E-3</v>
      </c>
      <c r="DO8" s="11">
        <v>11.9168209392968</v>
      </c>
      <c r="DP8" s="11">
        <v>3.1452534966676798E-2</v>
      </c>
      <c r="DQ8" s="11">
        <v>5.8134576484429899E-2</v>
      </c>
      <c r="DR8" s="11">
        <v>-0.67933430057388999</v>
      </c>
      <c r="DS8" s="11">
        <v>185.998065648383</v>
      </c>
      <c r="DT8" s="10">
        <v>396.12856061153695</v>
      </c>
      <c r="DW8" s="50">
        <f t="shared" si="1"/>
        <v>5.0254622354522105E-4</v>
      </c>
      <c r="DX8" s="25">
        <f t="shared" si="2"/>
        <v>1.4614488282697717E-4</v>
      </c>
      <c r="DY8" s="43">
        <f t="shared" si="3"/>
        <v>1.3053297507558693E-2</v>
      </c>
      <c r="DZ8" s="43">
        <f t="shared" si="4"/>
        <v>3.7960142676829378E-3</v>
      </c>
      <c r="EA8" s="45"/>
      <c r="EB8" s="45"/>
      <c r="EC8" s="47" t="str">
        <f t="shared" ref="EC8:EC71" si="23">IFERROR(SUM(DW8,DY8)*10^6/EB8,"")</f>
        <v/>
      </c>
      <c r="ED8" s="48" t="str">
        <f t="shared" ref="ED8:ED71" si="24">IFERROR(SUM(DX8,DZ8)*10^6/EB8,"")</f>
        <v/>
      </c>
      <c r="EE8" s="24">
        <f t="shared" si="5"/>
        <v>9.5291389791099784E-4</v>
      </c>
      <c r="EF8" s="25">
        <f t="shared" si="6"/>
        <v>2.4904080778639763E-4</v>
      </c>
      <c r="EG8" s="43">
        <f t="shared" si="7"/>
        <v>4.3118646604255635E-3</v>
      </c>
      <c r="EH8" s="44">
        <f t="shared" si="8"/>
        <v>1.1268911708099563E-3</v>
      </c>
      <c r="EI8" s="43">
        <f t="shared" si="9"/>
        <v>1.1110414450727816E-4</v>
      </c>
      <c r="EJ8" s="43">
        <f t="shared" si="10"/>
        <v>2.9036690468222695E-5</v>
      </c>
      <c r="EK8" s="47"/>
      <c r="EL8" s="47"/>
      <c r="EM8" s="47" t="str">
        <f t="shared" ref="EM8:EM71" si="25">IFERROR(SUM(EE8,EG8,EI8)*10^6/EL8,"")</f>
        <v/>
      </c>
      <c r="EN8" s="48" t="str">
        <f t="shared" ref="EN8:EN71" si="26">IFERROR(SUM(EF8,EH8,EJ8)*10^6/EL8,"")</f>
        <v/>
      </c>
      <c r="EO8" s="24">
        <f t="shared" si="11"/>
        <v>1.3992557860265135E-3</v>
      </c>
      <c r="EP8" s="25">
        <f t="shared" si="12"/>
        <v>4.8662836648147935E-4</v>
      </c>
      <c r="EQ8" s="43">
        <f t="shared" si="13"/>
        <v>1.995392226437204E-3</v>
      </c>
      <c r="ER8" s="44">
        <f t="shared" si="14"/>
        <v>6.9395064815017289E-4</v>
      </c>
      <c r="ES8" s="43">
        <f t="shared" si="15"/>
        <v>7.3774122756515117E-4</v>
      </c>
      <c r="ET8" s="43">
        <f t="shared" si="16"/>
        <v>2.5656910769370102E-4</v>
      </c>
      <c r="EU8" s="47"/>
      <c r="EV8" s="47"/>
      <c r="EW8" s="47" t="str">
        <f t="shared" ref="EW8:EW71" si="27">IFERROR(SUM(EO8,EQ8,ES8)*10^6/EV8,"")</f>
        <v/>
      </c>
      <c r="EX8" s="48" t="str">
        <f t="shared" ref="EX8:EX71" si="28">IFERROR(SUM(EP8,ER8,ET8)*10^6/EV8,"")</f>
        <v/>
      </c>
      <c r="EY8" s="24">
        <f t="shared" si="17"/>
        <v>2.1806786871875314E-3</v>
      </c>
      <c r="EZ8" s="25">
        <f t="shared" si="18"/>
        <v>6.5808497742812181E-4</v>
      </c>
      <c r="FA8" s="43">
        <f t="shared" si="19"/>
        <v>8.4958759484269446E-3</v>
      </c>
      <c r="FB8" s="43">
        <f t="shared" si="20"/>
        <v>2.5638845211824919E-3</v>
      </c>
      <c r="FC8" s="43">
        <f t="shared" si="21"/>
        <v>8.2469632432389823E-4</v>
      </c>
      <c r="FD8" s="43">
        <f t="shared" si="22"/>
        <v>2.4887676720393215E-4</v>
      </c>
      <c r="FE8" s="47"/>
      <c r="FF8" s="47"/>
      <c r="FG8" s="47" t="str">
        <f t="shared" ref="FG8:FG71" si="29">IFERROR(SUM(EY8,FA8,FC8)*10^6/FF8,"")</f>
        <v/>
      </c>
      <c r="FH8" s="48" t="str">
        <f t="shared" ref="FH8:FH71" si="30">IFERROR(SUM(EZ8,FB8,FD8)*10^6/FF8,"")</f>
        <v/>
      </c>
    </row>
    <row r="9" spans="1:179" x14ac:dyDescent="0.35">
      <c r="A9" s="6" t="s">
        <v>38</v>
      </c>
      <c r="B9" s="11">
        <v>88.618079586656307</v>
      </c>
      <c r="C9" s="11">
        <v>16.831260031335599</v>
      </c>
      <c r="D9" s="11">
        <v>18.616395703131602</v>
      </c>
      <c r="E9" s="11">
        <v>3.66690822102121E-3</v>
      </c>
      <c r="F9" s="11">
        <v>6.3428812417573501E-4</v>
      </c>
      <c r="G9" s="11">
        <v>2.10210217260001E-3</v>
      </c>
      <c r="H9" s="11">
        <v>39.938966190132</v>
      </c>
      <c r="I9" s="11">
        <v>7.9573119136088587E-5</v>
      </c>
      <c r="J9" s="11">
        <v>2.48541385717419E-5</v>
      </c>
      <c r="K9" s="11">
        <v>6.9072715318431704E-5</v>
      </c>
      <c r="L9" s="11">
        <v>8.0828430212462905E-3</v>
      </c>
      <c r="M9" s="11">
        <v>6.6783744210467102E-4</v>
      </c>
      <c r="N9" s="11">
        <v>1.2366447361929301E-4</v>
      </c>
      <c r="O9" s="11">
        <v>0.94827963524469105</v>
      </c>
      <c r="P9" s="11">
        <v>0</v>
      </c>
      <c r="Q9" s="11">
        <v>0.43061577646407501</v>
      </c>
      <c r="R9" s="11">
        <v>58.077838272099299</v>
      </c>
      <c r="S9" s="11">
        <v>3.5384295882704205E-2</v>
      </c>
      <c r="T9" s="11">
        <v>3.6174586596063603E-2</v>
      </c>
      <c r="U9" s="11">
        <v>1.8505210038858899</v>
      </c>
      <c r="V9" s="11">
        <v>3.02403614471881</v>
      </c>
      <c r="W9" s="11">
        <v>21.797981251469199</v>
      </c>
      <c r="X9" s="11">
        <v>8.0578803207941807E-2</v>
      </c>
      <c r="Y9" s="11">
        <v>6.5050070962021395E-2</v>
      </c>
      <c r="Z9" s="11">
        <v>56.539788866044603</v>
      </c>
      <c r="AA9" s="11">
        <v>4.2177842095273296E-2</v>
      </c>
      <c r="AB9" s="11">
        <v>3.2849651334062799E-3</v>
      </c>
      <c r="AC9" s="11">
        <v>2.3349409092394198E-2</v>
      </c>
      <c r="AD9" s="11">
        <v>1.0485043563352401E-5</v>
      </c>
      <c r="AE9" s="11">
        <v>2.2576603074332802E-4</v>
      </c>
      <c r="AF9" s="11">
        <v>3.35238804803507E-4</v>
      </c>
      <c r="AG9" s="11">
        <v>1.2349779528008699E-2</v>
      </c>
      <c r="AH9" s="11">
        <v>2.5847921881976599E-2</v>
      </c>
      <c r="AI9" s="11">
        <v>1.83848416823199E-3</v>
      </c>
      <c r="AJ9" s="11">
        <v>7.5268769949747398E-3</v>
      </c>
      <c r="AK9" s="11">
        <v>1.0406725727608701E-2</v>
      </c>
      <c r="AL9" s="11">
        <v>1.7014592799384401E-4</v>
      </c>
      <c r="AM9" s="11">
        <v>1.37349018912873E-2</v>
      </c>
      <c r="AN9" s="11">
        <v>1.11481175210909E-4</v>
      </c>
      <c r="AO9" s="11">
        <v>1.6358061255220602E-2</v>
      </c>
      <c r="AP9" s="11">
        <v>7.2841300190861294E-4</v>
      </c>
      <c r="AQ9" s="11">
        <v>1.38935056725496</v>
      </c>
      <c r="AR9" s="11">
        <v>0.36480924964668898</v>
      </c>
      <c r="AS9" s="11">
        <v>3.4019302616552201E-3</v>
      </c>
      <c r="AT9" s="11">
        <v>6.9736509714369305E-3</v>
      </c>
      <c r="AU9" s="11">
        <v>3.9320592110386896E-2</v>
      </c>
      <c r="AV9" s="11">
        <v>7.4557368317027502E-3</v>
      </c>
      <c r="AW9" s="11">
        <v>8.05680312995701E-3</v>
      </c>
      <c r="AX9" s="11">
        <v>4.0202733825794599E-3</v>
      </c>
      <c r="AY9" s="11">
        <v>5.8926357793569395E-3</v>
      </c>
      <c r="AZ9" s="11">
        <v>0</v>
      </c>
      <c r="BA9" s="11">
        <v>3.8113556308386602E-3</v>
      </c>
      <c r="BB9" s="11">
        <v>2.1055278430970803E-3</v>
      </c>
      <c r="BC9" s="11">
        <v>2.3836801557749199E-3</v>
      </c>
      <c r="BD9" s="11">
        <v>5.3544418466672699E-3</v>
      </c>
      <c r="BE9" s="11">
        <v>5.3935331700177803E-4</v>
      </c>
      <c r="BF9" s="11">
        <v>4.06950160289748E-4</v>
      </c>
      <c r="BG9" s="11">
        <v>6.5494437792872897E-4</v>
      </c>
      <c r="BH9" s="11">
        <v>1.0253096236936699E-3</v>
      </c>
      <c r="BI9" s="11">
        <v>2.3889388129009898E-4</v>
      </c>
      <c r="BJ9" s="11">
        <v>0</v>
      </c>
      <c r="BK9" s="11">
        <v>3.1698160624344099E-3</v>
      </c>
      <c r="BL9" s="11">
        <v>6.3975161988454002E-2</v>
      </c>
      <c r="BM9" s="11">
        <v>4.78752173841381E-4</v>
      </c>
      <c r="BN9" s="11">
        <v>2.5990906216055501E-3</v>
      </c>
      <c r="BO9" s="11">
        <v>1.6119139128787201E-2</v>
      </c>
      <c r="BP9" s="11">
        <v>1.5541332120305298E-4</v>
      </c>
      <c r="BQ9" s="11">
        <v>0.18430145432241599</v>
      </c>
      <c r="BR9" s="11">
        <v>8.7765306375544303E-4</v>
      </c>
      <c r="BS9" s="11">
        <v>0.89551808914600994</v>
      </c>
      <c r="BT9" s="11">
        <v>0.25858274164674599</v>
      </c>
      <c r="BU9" s="11">
        <v>0.20042953730610602</v>
      </c>
      <c r="BV9" s="11">
        <v>3.7474413097920101</v>
      </c>
      <c r="BW9" s="11">
        <v>0.39237908163659102</v>
      </c>
      <c r="BX9" s="11">
        <v>4.88094176411209</v>
      </c>
      <c r="BY9" s="11">
        <v>2.4829772308011999</v>
      </c>
      <c r="BZ9" s="11">
        <v>6.9811548664027203</v>
      </c>
      <c r="CA9" s="11">
        <v>2.96861967167571E-2</v>
      </c>
      <c r="CB9" s="11">
        <v>2.8773954644925898E-2</v>
      </c>
      <c r="CC9" s="11">
        <v>1.2552046071791299E-2</v>
      </c>
      <c r="CD9" s="11">
        <v>5.4728020127989899E-3</v>
      </c>
      <c r="CE9" s="11">
        <v>5.8597286715738703E-2</v>
      </c>
      <c r="CF9" s="11">
        <v>8.7144353377983402E-2</v>
      </c>
      <c r="CG9" s="11">
        <v>1.2046743154945699E-3</v>
      </c>
      <c r="CH9" s="11">
        <v>7.7404647491172998E-2</v>
      </c>
      <c r="CI9" s="11">
        <v>1.4253337199306501E-4</v>
      </c>
      <c r="CJ9" s="11">
        <v>1.13795483468816E-4</v>
      </c>
      <c r="CK9" s="11">
        <v>8.9411580371493696E-4</v>
      </c>
      <c r="CL9" s="11">
        <v>2.65124339220159E-3</v>
      </c>
      <c r="CM9" s="11">
        <v>1.54224627251745E-2</v>
      </c>
      <c r="CN9" s="11">
        <v>3.1457608291567699E-4</v>
      </c>
      <c r="CO9" s="11">
        <v>3.8880362983593602E-4</v>
      </c>
      <c r="CP9" s="11">
        <v>0.107466835537047</v>
      </c>
      <c r="CQ9" s="11">
        <v>9.2405599791724798E-4</v>
      </c>
      <c r="CR9" s="11">
        <v>0.42212139460942999</v>
      </c>
      <c r="CS9" s="11">
        <v>8.8205065105486202E-2</v>
      </c>
      <c r="CT9" s="11">
        <v>1.61077534521731E-4</v>
      </c>
      <c r="CU9" s="11">
        <v>5.11627522930405E-2</v>
      </c>
      <c r="CV9" s="11">
        <v>6.3368953268454403E-2</v>
      </c>
      <c r="CW9" s="11">
        <v>0.26116288799098097</v>
      </c>
      <c r="CX9" s="11">
        <v>2.2424107735844499E-2</v>
      </c>
      <c r="CY9" s="11">
        <v>0.123971256002814</v>
      </c>
      <c r="CZ9" s="11">
        <v>0.34241701908074196</v>
      </c>
      <c r="DA9" s="11">
        <v>0.17456960380988801</v>
      </c>
      <c r="DB9" s="11">
        <v>3.9457489739586703E-2</v>
      </c>
      <c r="DC9" s="11">
        <v>1.8432507961559701</v>
      </c>
      <c r="DD9" s="11">
        <v>0.57509322712671496</v>
      </c>
      <c r="DE9" s="11">
        <v>0.125334050879398</v>
      </c>
      <c r="DF9" s="11">
        <v>1.03190452142526</v>
      </c>
      <c r="DG9" s="11">
        <v>0.14257967761667398</v>
      </c>
      <c r="DH9" s="11">
        <v>4.45545885349228E-2</v>
      </c>
      <c r="DI9" s="11">
        <v>2.6113707715160601E-2</v>
      </c>
      <c r="DJ9" s="11">
        <v>0.81293398203632794</v>
      </c>
      <c r="DK9" s="11">
        <v>1.19995105733787E-2</v>
      </c>
      <c r="DL9" s="10">
        <v>335.653700909348</v>
      </c>
      <c r="DM9" s="11">
        <v>87.773920722509999</v>
      </c>
      <c r="DN9" s="11">
        <v>3.7723145597996902E-2</v>
      </c>
      <c r="DO9" s="11">
        <v>9.5069186851807501</v>
      </c>
      <c r="DP9" s="11">
        <v>0.22603284330589002</v>
      </c>
      <c r="DQ9" s="11">
        <v>0.828799258463085</v>
      </c>
      <c r="DR9" s="11">
        <v>2.7550929488068401</v>
      </c>
      <c r="DS9" s="11">
        <v>692.07555146361005</v>
      </c>
      <c r="DT9" s="10">
        <v>1128.8577399768201</v>
      </c>
      <c r="DW9" s="50">
        <f t="shared" si="1"/>
        <v>2.3297209019450982E-2</v>
      </c>
      <c r="DX9" s="25">
        <f t="shared" si="2"/>
        <v>6.77503426117555E-3</v>
      </c>
      <c r="DY9" s="43">
        <f t="shared" si="3"/>
        <v>0.60512921235654016</v>
      </c>
      <c r="DZ9" s="43">
        <f t="shared" si="4"/>
        <v>0.1759769225030694</v>
      </c>
      <c r="EA9" s="45"/>
      <c r="EB9" s="45"/>
      <c r="EC9" s="47" t="str">
        <f t="shared" si="23"/>
        <v/>
      </c>
      <c r="ED9" s="48" t="str">
        <f t="shared" si="24"/>
        <v/>
      </c>
      <c r="EE9" s="24">
        <f t="shared" si="5"/>
        <v>3.485777505499963E-2</v>
      </c>
      <c r="EF9" s="25">
        <f t="shared" si="6"/>
        <v>9.1099610115503368E-3</v>
      </c>
      <c r="EG9" s="43">
        <f t="shared" si="7"/>
        <v>0.15772884489376485</v>
      </c>
      <c r="EH9" s="44">
        <f t="shared" si="8"/>
        <v>4.1221897413471723E-2</v>
      </c>
      <c r="EI9" s="43">
        <f t="shared" si="9"/>
        <v>4.064211137441715E-3</v>
      </c>
      <c r="EJ9" s="43">
        <f t="shared" si="10"/>
        <v>1.0621677644767583E-3</v>
      </c>
      <c r="EK9" s="47"/>
      <c r="EL9" s="47"/>
      <c r="EM9" s="47" t="str">
        <f t="shared" si="25"/>
        <v/>
      </c>
      <c r="EN9" s="48" t="str">
        <f t="shared" si="26"/>
        <v/>
      </c>
      <c r="EO9" s="24">
        <f t="shared" si="11"/>
        <v>5.9042734958886546E-2</v>
      </c>
      <c r="EP9" s="25">
        <f t="shared" si="12"/>
        <v>2.0533679369111053E-2</v>
      </c>
      <c r="EQ9" s="43">
        <f t="shared" si="13"/>
        <v>8.419719649622516E-2</v>
      </c>
      <c r="ER9" s="44">
        <f t="shared" si="14"/>
        <v>2.9281811518985432E-2</v>
      </c>
      <c r="ES9" s="43">
        <f t="shared" si="15"/>
        <v>3.1129590602634444E-2</v>
      </c>
      <c r="ET9" s="43">
        <f t="shared" si="16"/>
        <v>1.0826141993105304E-2</v>
      </c>
      <c r="EU9" s="47"/>
      <c r="EV9" s="47"/>
      <c r="EW9" s="47" t="str">
        <f t="shared" si="27"/>
        <v/>
      </c>
      <c r="EX9" s="48" t="str">
        <f t="shared" si="28"/>
        <v/>
      </c>
      <c r="EY9" s="24">
        <f t="shared" si="17"/>
        <v>0.19252107847097563</v>
      </c>
      <c r="EZ9" s="25">
        <f t="shared" si="18"/>
        <v>5.8098990155863485E-2</v>
      </c>
      <c r="FA9" s="43">
        <f t="shared" si="19"/>
        <v>0.75005786490090043</v>
      </c>
      <c r="FB9" s="43">
        <f t="shared" si="20"/>
        <v>0.22635238102395697</v>
      </c>
      <c r="FC9" s="43">
        <f t="shared" si="21"/>
        <v>7.2808262263826376E-2</v>
      </c>
      <c r="FD9" s="43">
        <f t="shared" si="22"/>
        <v>2.1972069480014369E-2</v>
      </c>
      <c r="FE9" s="47"/>
      <c r="FF9" s="47"/>
      <c r="FG9" s="47" t="str">
        <f t="shared" si="29"/>
        <v/>
      </c>
      <c r="FH9" s="48" t="str">
        <f t="shared" si="30"/>
        <v/>
      </c>
    </row>
    <row r="10" spans="1:179" x14ac:dyDescent="0.35">
      <c r="A10" s="6" t="s">
        <v>39</v>
      </c>
      <c r="B10" s="11">
        <v>4.7405711441280698E-4</v>
      </c>
      <c r="C10" s="11">
        <v>1.07921031280081E-4</v>
      </c>
      <c r="D10" s="11">
        <v>2.3425017394810199E-4</v>
      </c>
      <c r="E10" s="11">
        <v>6.0617912081068599E-2</v>
      </c>
      <c r="F10" s="11">
        <v>4.9433110039401E-7</v>
      </c>
      <c r="G10" s="11">
        <v>1.22834522538495E-5</v>
      </c>
      <c r="H10" s="11">
        <v>1.4950246946040599E-4</v>
      </c>
      <c r="I10" s="11">
        <v>5.4623026959634004E-6</v>
      </c>
      <c r="J10" s="11">
        <v>7.0450797954738304E-6</v>
      </c>
      <c r="K10" s="11">
        <v>2.4740417563752799E-6</v>
      </c>
      <c r="L10" s="11">
        <v>7.6206193531414793E-4</v>
      </c>
      <c r="M10" s="11">
        <v>6.3330040780706399E-5</v>
      </c>
      <c r="N10" s="11">
        <v>5.1995739192006402E-6</v>
      </c>
      <c r="O10" s="11">
        <v>1.3298861172988699E-5</v>
      </c>
      <c r="P10" s="11">
        <v>0</v>
      </c>
      <c r="Q10" s="11">
        <v>5.8608057133594498E-5</v>
      </c>
      <c r="R10" s="11">
        <v>2.7255918088306898E-5</v>
      </c>
      <c r="S10" s="11">
        <v>7.5947908588131802E-2</v>
      </c>
      <c r="T10" s="11">
        <v>1.4955553612911899E-3</v>
      </c>
      <c r="U10" s="11">
        <v>0.20036182854210099</v>
      </c>
      <c r="V10" s="11">
        <v>1.17123308776083E-2</v>
      </c>
      <c r="W10" s="11">
        <v>2.5974604710193701</v>
      </c>
      <c r="X10" s="11">
        <v>1.94635198880585E-5</v>
      </c>
      <c r="Y10" s="11">
        <v>1.4201143134104498E-6</v>
      </c>
      <c r="Z10" s="11">
        <v>1.4751942879829099E-5</v>
      </c>
      <c r="AA10" s="11">
        <v>0</v>
      </c>
      <c r="AB10" s="11">
        <v>1.79856675825536E-7</v>
      </c>
      <c r="AC10" s="11">
        <v>1.30274965164866E-6</v>
      </c>
      <c r="AD10" s="11">
        <v>0</v>
      </c>
      <c r="AE10" s="11">
        <v>9.3631857066974203E-7</v>
      </c>
      <c r="AF10" s="11">
        <v>5.0047367398856603E-7</v>
      </c>
      <c r="AG10" s="11">
        <v>3.8856682833756298E-7</v>
      </c>
      <c r="AH10" s="11">
        <v>1.9439853842024598E-6</v>
      </c>
      <c r="AI10" s="11">
        <v>8.0658617826220904E-6</v>
      </c>
      <c r="AJ10" s="11">
        <v>1.2589755377872E-5</v>
      </c>
      <c r="AK10" s="11">
        <v>2.47445568188952E-5</v>
      </c>
      <c r="AL10" s="11">
        <v>5.1189201700612205E-6</v>
      </c>
      <c r="AM10" s="11">
        <v>3.37928266565273E-6</v>
      </c>
      <c r="AN10" s="11">
        <v>0</v>
      </c>
      <c r="AO10" s="11">
        <v>2.5504977413829199E-5</v>
      </c>
      <c r="AP10" s="11">
        <v>1.0851299011547999E-6</v>
      </c>
      <c r="AQ10" s="11">
        <v>3.7711077829766197E-5</v>
      </c>
      <c r="AR10" s="11">
        <v>1.75034238474683E-6</v>
      </c>
      <c r="AS10" s="11">
        <v>3.9361292710385598E-6</v>
      </c>
      <c r="AT10" s="11">
        <v>7.06671457068194E-6</v>
      </c>
      <c r="AU10" s="11">
        <v>1.17106930518755E-4</v>
      </c>
      <c r="AV10" s="11">
        <v>3.8763083443275098E-5</v>
      </c>
      <c r="AW10" s="11">
        <v>4.8824601723806399E-6</v>
      </c>
      <c r="AX10" s="11">
        <v>4.7990808052377505E-5</v>
      </c>
      <c r="AY10" s="11">
        <v>7.0407825056399096E-6</v>
      </c>
      <c r="AZ10" s="11">
        <v>0</v>
      </c>
      <c r="BA10" s="11">
        <v>3.04483445268136E-5</v>
      </c>
      <c r="BB10" s="11">
        <v>1.5347904272330498E-5</v>
      </c>
      <c r="BC10" s="11">
        <v>1.31796539937616E-5</v>
      </c>
      <c r="BD10" s="11">
        <v>1.3031266926555099E-4</v>
      </c>
      <c r="BE10" s="11">
        <v>3.5651209495847903E-5</v>
      </c>
      <c r="BF10" s="11">
        <v>8.0663951593675897E-6</v>
      </c>
      <c r="BG10" s="11">
        <v>0</v>
      </c>
      <c r="BH10" s="11">
        <v>3.0968867217953298E-5</v>
      </c>
      <c r="BI10" s="11">
        <v>1.31468863613538E-6</v>
      </c>
      <c r="BJ10" s="11">
        <v>0</v>
      </c>
      <c r="BK10" s="11">
        <v>2.41159771150488E-5</v>
      </c>
      <c r="BL10" s="11">
        <v>7.07180160776579E-6</v>
      </c>
      <c r="BM10" s="11">
        <v>1.15628447721628E-5</v>
      </c>
      <c r="BN10" s="11">
        <v>5.3831373567062499E-6</v>
      </c>
      <c r="BO10" s="11">
        <v>8.4827906903199707E-5</v>
      </c>
      <c r="BP10" s="11">
        <v>4.8943840651370103E-6</v>
      </c>
      <c r="BQ10" s="11">
        <v>8.3382642421006591E-5</v>
      </c>
      <c r="BR10" s="11">
        <v>1.9719894651042301E-6</v>
      </c>
      <c r="BS10" s="11">
        <v>3.6331896874432901E-4</v>
      </c>
      <c r="BT10" s="11">
        <v>7.6472806060979596E-5</v>
      </c>
      <c r="BU10" s="11">
        <v>2.8873655823400497E-4</v>
      </c>
      <c r="BV10" s="11">
        <v>1.15061897351865E-3</v>
      </c>
      <c r="BW10" s="11">
        <v>2.5982885794908098E-2</v>
      </c>
      <c r="BX10" s="11">
        <v>1.2193527069421699</v>
      </c>
      <c r="BY10" s="11">
        <v>0.53185405550572495</v>
      </c>
      <c r="BZ10" s="11">
        <v>0.59379487649070406</v>
      </c>
      <c r="CA10" s="11">
        <v>1.27290299162823E-4</v>
      </c>
      <c r="CB10" s="11">
        <v>2.29330269035522E-5</v>
      </c>
      <c r="CC10" s="11">
        <v>3.6779694805349301E-6</v>
      </c>
      <c r="CD10" s="11">
        <v>3.1501807346267101E-6</v>
      </c>
      <c r="CE10" s="11">
        <v>5.5369955732500998E-5</v>
      </c>
      <c r="CF10" s="11">
        <v>4.9079294909056901E-5</v>
      </c>
      <c r="CG10" s="11">
        <v>0</v>
      </c>
      <c r="CH10" s="11">
        <v>1.6588104561307899E-6</v>
      </c>
      <c r="CI10" s="11">
        <v>4.8905184984271502E-7</v>
      </c>
      <c r="CJ10" s="11">
        <v>2.2415810010574798E-4</v>
      </c>
      <c r="CK10" s="11">
        <v>7.1430000370102102E-6</v>
      </c>
      <c r="CL10" s="11">
        <v>7.1936262151839505E-7</v>
      </c>
      <c r="CM10" s="11">
        <v>3.8785711972356602E-5</v>
      </c>
      <c r="CN10" s="11">
        <v>2.0411588505594098E-5</v>
      </c>
      <c r="CO10" s="11">
        <v>1.8225608737123503E-5</v>
      </c>
      <c r="CP10" s="11">
        <v>6.5241392574717289E-5</v>
      </c>
      <c r="CQ10" s="11">
        <v>0</v>
      </c>
      <c r="CR10" s="11">
        <v>1.13358600962059E-4</v>
      </c>
      <c r="CS10" s="11">
        <v>5.0860057356980797E-4</v>
      </c>
      <c r="CT10" s="11">
        <v>1.19610783179908E-4</v>
      </c>
      <c r="CU10" s="11">
        <v>2.7915743363130202E-4</v>
      </c>
      <c r="CV10" s="11">
        <v>2.1412150064826699E-4</v>
      </c>
      <c r="CW10" s="11">
        <v>5.6696478541697405E-5</v>
      </c>
      <c r="CX10" s="11">
        <v>1.4382609203784501E-5</v>
      </c>
      <c r="CY10" s="11">
        <v>1.2941281215922101E-4</v>
      </c>
      <c r="CZ10" s="11">
        <v>9.3012154569388901E-5</v>
      </c>
      <c r="DA10" s="11">
        <v>4.8277128953415795E-5</v>
      </c>
      <c r="DB10" s="11">
        <v>9.2095634094199899E-6</v>
      </c>
      <c r="DC10" s="11">
        <v>2.1038382342232798E-4</v>
      </c>
      <c r="DD10" s="11">
        <v>6.7205645048440705E-5</v>
      </c>
      <c r="DE10" s="11">
        <v>6.7942560419643695E-6</v>
      </c>
      <c r="DF10" s="11">
        <v>1.4909982803020399E-3</v>
      </c>
      <c r="DG10" s="11">
        <v>6.7587643374458399E-3</v>
      </c>
      <c r="DH10" s="11">
        <v>2.0166752158918899E-4</v>
      </c>
      <c r="DI10" s="11">
        <v>3.4394555636751398E-4</v>
      </c>
      <c r="DJ10" s="11">
        <v>1.08256995697594E-4</v>
      </c>
      <c r="DK10" s="11">
        <v>4.4598942045675595E-6</v>
      </c>
      <c r="DL10" s="10">
        <v>5.3346756969525</v>
      </c>
      <c r="DM10" s="11">
        <v>2.7822632231145801</v>
      </c>
      <c r="DN10" s="11">
        <v>0</v>
      </c>
      <c r="DO10" s="11">
        <v>3.5924596023531E-2</v>
      </c>
      <c r="DP10" s="11">
        <v>3.4306127513276599E-4</v>
      </c>
      <c r="DQ10" s="11">
        <v>8.7732103336469209E-3</v>
      </c>
      <c r="DR10" s="11">
        <v>5.1321956235299997E-2</v>
      </c>
      <c r="DS10" s="11">
        <v>0.309511971786541</v>
      </c>
      <c r="DT10" s="10">
        <v>8.5228137157212398</v>
      </c>
      <c r="DW10" s="50">
        <f t="shared" si="1"/>
        <v>9.451867090300556E-6</v>
      </c>
      <c r="DX10" s="25">
        <f t="shared" si="2"/>
        <v>2.7486864763671592E-6</v>
      </c>
      <c r="DY10" s="43">
        <f t="shared" si="3"/>
        <v>2.455058407587342E-4</v>
      </c>
      <c r="DZ10" s="43">
        <f t="shared" si="4"/>
        <v>7.1395268037060785E-5</v>
      </c>
      <c r="EA10" s="45"/>
      <c r="EB10" s="45"/>
      <c r="EC10" s="47" t="str">
        <f t="shared" si="23"/>
        <v/>
      </c>
      <c r="ED10" s="48" t="str">
        <f t="shared" si="24"/>
        <v/>
      </c>
      <c r="EE10" s="24">
        <f t="shared" si="5"/>
        <v>1.0308777200374245E-5</v>
      </c>
      <c r="EF10" s="25">
        <f t="shared" si="6"/>
        <v>2.69416387660975E-6</v>
      </c>
      <c r="EG10" s="43">
        <f t="shared" si="7"/>
        <v>4.6646451688803182E-5</v>
      </c>
      <c r="EH10" s="44">
        <f t="shared" si="8"/>
        <v>1.2190891574165848E-5</v>
      </c>
      <c r="EI10" s="43">
        <f t="shared" si="9"/>
        <v>1.2019426668816305E-6</v>
      </c>
      <c r="EJ10" s="43">
        <f t="shared" si="10"/>
        <v>3.1412362998309009E-7</v>
      </c>
      <c r="EK10" s="47"/>
      <c r="EL10" s="47"/>
      <c r="EM10" s="47" t="str">
        <f t="shared" si="25"/>
        <v/>
      </c>
      <c r="EN10" s="48" t="str">
        <f t="shared" si="26"/>
        <v/>
      </c>
      <c r="EO10" s="24">
        <f t="shared" si="11"/>
        <v>8.505630612076511E-5</v>
      </c>
      <c r="EP10" s="25">
        <f t="shared" si="12"/>
        <v>2.9580589710502223E-5</v>
      </c>
      <c r="EQ10" s="43">
        <f t="shared" si="13"/>
        <v>1.2129354313752464E-4</v>
      </c>
      <c r="ER10" s="44">
        <f t="shared" si="14"/>
        <v>4.2183051412907324E-5</v>
      </c>
      <c r="ES10" s="43">
        <f t="shared" si="15"/>
        <v>4.4844941372643031E-5</v>
      </c>
      <c r="ET10" s="43">
        <f t="shared" si="16"/>
        <v>1.5596019529136671E-5</v>
      </c>
      <c r="EU10" s="47"/>
      <c r="EV10" s="47"/>
      <c r="EW10" s="47" t="str">
        <f t="shared" si="27"/>
        <v/>
      </c>
      <c r="EX10" s="48" t="str">
        <f t="shared" si="28"/>
        <v/>
      </c>
      <c r="EY10" s="24">
        <f t="shared" si="17"/>
        <v>5.9111907933595389E-5</v>
      </c>
      <c r="EZ10" s="25">
        <f t="shared" si="18"/>
        <v>1.7838785157470569E-5</v>
      </c>
      <c r="FA10" s="43">
        <f t="shared" si="19"/>
        <v>2.3029868628943623E-4</v>
      </c>
      <c r="FB10" s="43">
        <f t="shared" si="20"/>
        <v>6.9499512541196503E-5</v>
      </c>
      <c r="FC10" s="43">
        <f t="shared" si="21"/>
        <v>2.2355138096700493E-5</v>
      </c>
      <c r="FD10" s="43">
        <f t="shared" si="22"/>
        <v>6.7463311473656553E-6</v>
      </c>
      <c r="FE10" s="47"/>
      <c r="FF10" s="47"/>
      <c r="FG10" s="47" t="str">
        <f t="shared" si="29"/>
        <v/>
      </c>
      <c r="FH10" s="48" t="str">
        <f t="shared" si="30"/>
        <v/>
      </c>
    </row>
    <row r="11" spans="1:179" x14ac:dyDescent="0.35">
      <c r="A11" s="6" t="s">
        <v>40</v>
      </c>
      <c r="B11" s="11">
        <v>0.72185712609465502</v>
      </c>
      <c r="C11" s="11">
        <v>0.18448422991840399</v>
      </c>
      <c r="D11" s="11">
        <v>0.31778435884995299</v>
      </c>
      <c r="E11" s="11">
        <v>5.9171429459871599E-4</v>
      </c>
      <c r="F11" s="11">
        <v>0.23296380966750702</v>
      </c>
      <c r="G11" s="11">
        <v>9.9090266133325394E-5</v>
      </c>
      <c r="H11" s="11">
        <v>2.1932818202808797E-3</v>
      </c>
      <c r="I11" s="11">
        <v>4.0411805075616297E-4</v>
      </c>
      <c r="J11" s="11">
        <v>4.1446139470331504E-4</v>
      </c>
      <c r="K11" s="11">
        <v>5.8118277706379094E-5</v>
      </c>
      <c r="L11" s="11">
        <v>1.45046323478553E-2</v>
      </c>
      <c r="M11" s="11">
        <v>1.2690123541101801E-3</v>
      </c>
      <c r="N11" s="11">
        <v>1.6004008090916399E-4</v>
      </c>
      <c r="O11" s="11">
        <v>1.6706770038777598E-2</v>
      </c>
      <c r="P11" s="11">
        <v>0</v>
      </c>
      <c r="Q11" s="11">
        <v>5.9797829207911797E-3</v>
      </c>
      <c r="R11" s="11">
        <v>4.9814418842663898E-3</v>
      </c>
      <c r="S11" s="11">
        <v>8.3553826985840801E-5</v>
      </c>
      <c r="T11" s="11">
        <v>2.0257615653864998E-3</v>
      </c>
      <c r="U11" s="11">
        <v>1.9181198832184099E-3</v>
      </c>
      <c r="V11" s="11">
        <v>3.3262365964882297E-4</v>
      </c>
      <c r="W11" s="11">
        <v>4.4820282886699698E-3</v>
      </c>
      <c r="X11" s="11">
        <v>8.3902190523536693E-4</v>
      </c>
      <c r="Y11" s="11">
        <v>2.4254580699151898E-4</v>
      </c>
      <c r="Z11" s="11">
        <v>1.33098481141737E-3</v>
      </c>
      <c r="AA11" s="11">
        <v>6.5006794611325504E-5</v>
      </c>
      <c r="AB11" s="11">
        <v>8.6788420291525198E-5</v>
      </c>
      <c r="AC11" s="11">
        <v>1.4878060585982002E-4</v>
      </c>
      <c r="AD11" s="11">
        <v>3.41942749273957E-7</v>
      </c>
      <c r="AE11" s="11">
        <v>3.8052492687136004E-5</v>
      </c>
      <c r="AF11" s="11">
        <v>1.9502768132622698E-5</v>
      </c>
      <c r="AG11" s="11">
        <v>3.7606806575501199</v>
      </c>
      <c r="AH11" s="11">
        <v>3.19129807886506</v>
      </c>
      <c r="AI11" s="11">
        <v>3.3717550562420499E-4</v>
      </c>
      <c r="AJ11" s="11">
        <v>4.4808745187143503E-4</v>
      </c>
      <c r="AK11" s="11">
        <v>1.4593906255313999E-2</v>
      </c>
      <c r="AL11" s="11">
        <v>2.3830386675747699E-3</v>
      </c>
      <c r="AM11" s="11">
        <v>5.4441748282852399E-2</v>
      </c>
      <c r="AN11" s="11">
        <v>9.0230769299732202E-5</v>
      </c>
      <c r="AO11" s="11">
        <v>0.44805822024956699</v>
      </c>
      <c r="AP11" s="11">
        <v>2.8798951090589199E-2</v>
      </c>
      <c r="AQ11" s="11">
        <v>9.3321521475741895E-2</v>
      </c>
      <c r="AR11" s="11">
        <v>6.6932801116815005E-5</v>
      </c>
      <c r="AS11" s="11">
        <v>2.0983525765187801E-4</v>
      </c>
      <c r="AT11" s="11">
        <v>3.1021917857889503E-4</v>
      </c>
      <c r="AU11" s="11">
        <v>5.8072725798776403E-3</v>
      </c>
      <c r="AV11" s="11">
        <v>1.6069834841933399E-3</v>
      </c>
      <c r="AW11" s="11">
        <v>4.3475576634215997E-4</v>
      </c>
      <c r="AX11" s="11">
        <v>1.3116126847658701E-3</v>
      </c>
      <c r="AY11" s="11">
        <v>9.2751574991023597E-4</v>
      </c>
      <c r="AZ11" s="11">
        <v>0</v>
      </c>
      <c r="BA11" s="11">
        <v>1.19597427682585E-3</v>
      </c>
      <c r="BB11" s="11">
        <v>6.7709011609799101E-4</v>
      </c>
      <c r="BC11" s="11">
        <v>5.6697627328963806E-4</v>
      </c>
      <c r="BD11" s="11">
        <v>4.6427226049991204E-3</v>
      </c>
      <c r="BE11" s="11">
        <v>1.2162303858961701E-3</v>
      </c>
      <c r="BF11" s="11">
        <v>3.3874725730623098E-4</v>
      </c>
      <c r="BG11" s="11">
        <v>7.35757077994691E-5</v>
      </c>
      <c r="BH11" s="11">
        <v>1.2857877607073101E-3</v>
      </c>
      <c r="BI11" s="11">
        <v>7.6301730561850205E-5</v>
      </c>
      <c r="BJ11" s="11">
        <v>0</v>
      </c>
      <c r="BK11" s="11">
        <v>1.2251079274187701E-3</v>
      </c>
      <c r="BL11" s="11">
        <v>4.1242474436465698E-4</v>
      </c>
      <c r="BM11" s="11">
        <v>5.0057718052295302E-4</v>
      </c>
      <c r="BN11" s="11">
        <v>4.5883769800456101E-5</v>
      </c>
      <c r="BO11" s="11">
        <v>1.1276824579646899E-3</v>
      </c>
      <c r="BP11" s="11">
        <v>1.4845524843946701E-5</v>
      </c>
      <c r="BQ11" s="11">
        <v>3.5193508301189398E-3</v>
      </c>
      <c r="BR11" s="11">
        <v>9.5697844104394701E-5</v>
      </c>
      <c r="BS11" s="11">
        <v>1.1046234130438001E-2</v>
      </c>
      <c r="BT11" s="11">
        <v>3.3999326902418403E-3</v>
      </c>
      <c r="BU11" s="11">
        <v>3.4977502207216198E-3</v>
      </c>
      <c r="BV11" s="11">
        <v>2.8267696882033601E-2</v>
      </c>
      <c r="BW11" s="11">
        <v>1.6580690617102E-3</v>
      </c>
      <c r="BX11" s="11">
        <v>2.7615699319567897E-3</v>
      </c>
      <c r="BY11" s="11">
        <v>1.1124638273409201E-3</v>
      </c>
      <c r="BZ11" s="11">
        <v>2.8805971301747299E-3</v>
      </c>
      <c r="CA11" s="11">
        <v>4.1375098065468303E-3</v>
      </c>
      <c r="CB11" s="11">
        <v>5.4331429896221899E-3</v>
      </c>
      <c r="CC11" s="11">
        <v>1.3823345992974398E-4</v>
      </c>
      <c r="CD11" s="11">
        <v>2.3367722254591998E-4</v>
      </c>
      <c r="CE11" s="11">
        <v>1.4881344437751799E-3</v>
      </c>
      <c r="CF11" s="11">
        <v>1.31830379920529E-4</v>
      </c>
      <c r="CG11" s="11">
        <v>1.3541733211308501E-4</v>
      </c>
      <c r="CH11" s="11">
        <v>3.4289308832478E-5</v>
      </c>
      <c r="CI11" s="11">
        <v>1.61015343434965E-5</v>
      </c>
      <c r="CJ11" s="11">
        <v>8.5439024255358001E-3</v>
      </c>
      <c r="CK11" s="11">
        <v>1.0053219564518401E-4</v>
      </c>
      <c r="CL11" s="11">
        <v>2.5164549693456699E-5</v>
      </c>
      <c r="CM11" s="11">
        <v>1.5271292523704502E-3</v>
      </c>
      <c r="CN11" s="11">
        <v>8.1589943145544703E-4</v>
      </c>
      <c r="CO11" s="11">
        <v>7.3543020741962404E-4</v>
      </c>
      <c r="CP11" s="11">
        <v>1.9800955871105701E-3</v>
      </c>
      <c r="CQ11" s="11">
        <v>1.0409212404164999E-4</v>
      </c>
      <c r="CR11" s="11">
        <v>9.7707811532026401E-2</v>
      </c>
      <c r="CS11" s="11">
        <v>1.8788811619059802E-2</v>
      </c>
      <c r="CT11" s="11">
        <v>4.5712512678420594E-3</v>
      </c>
      <c r="CU11" s="11">
        <v>1.05218115603249E-2</v>
      </c>
      <c r="CV11" s="11">
        <v>4.2233529577297407E-3</v>
      </c>
      <c r="CW11" s="11">
        <v>1.0466169273758801E-3</v>
      </c>
      <c r="CX11" s="11">
        <v>5.3034165120247306E-4</v>
      </c>
      <c r="CY11" s="11">
        <v>3.7626933288893902E-3</v>
      </c>
      <c r="CZ11" s="11">
        <v>3.6539170868112101E-3</v>
      </c>
      <c r="DA11" s="11">
        <v>1.8851515852997599E-3</v>
      </c>
      <c r="DB11" s="11">
        <v>3.7794261630245003E-4</v>
      </c>
      <c r="DC11" s="11">
        <v>4.8770814467084403E-3</v>
      </c>
      <c r="DD11" s="11">
        <v>2.0562840210840202E-3</v>
      </c>
      <c r="DE11" s="11">
        <v>3.38337120875811E-5</v>
      </c>
      <c r="DF11" s="11">
        <v>9.0328733327078099E-4</v>
      </c>
      <c r="DG11" s="11">
        <v>1.00154538620017E-4</v>
      </c>
      <c r="DH11" s="11">
        <v>7.8538673379094006E-3</v>
      </c>
      <c r="DI11" s="11">
        <v>5.4884147933796099E-3</v>
      </c>
      <c r="DJ11" s="11">
        <v>1.24644627531013E-3</v>
      </c>
      <c r="DK11" s="11">
        <v>2.0190153073475401E-4</v>
      </c>
      <c r="DL11" s="10">
        <v>9.3882426903394585</v>
      </c>
      <c r="DM11" s="11">
        <v>0.25621880566155297</v>
      </c>
      <c r="DN11" s="11">
        <v>0.22502170165278099</v>
      </c>
      <c r="DO11" s="11">
        <v>0.10371314521091399</v>
      </c>
      <c r="DP11" s="11">
        <v>1.1601476018069799E-3</v>
      </c>
      <c r="DQ11" s="11">
        <v>2.58514574645928E-2</v>
      </c>
      <c r="DR11" s="11">
        <v>0.275930943286125</v>
      </c>
      <c r="DS11" s="11">
        <v>3.7621995085192799</v>
      </c>
      <c r="DT11" s="10">
        <v>14.038338399736499</v>
      </c>
      <c r="DW11" s="50">
        <f t="shared" si="1"/>
        <v>2.8737155456013167E-4</v>
      </c>
      <c r="DX11" s="25">
        <f t="shared" si="2"/>
        <v>8.3570187579406992E-5</v>
      </c>
      <c r="DY11" s="43">
        <f t="shared" si="3"/>
        <v>7.4642813359943414E-3</v>
      </c>
      <c r="DZ11" s="43">
        <f t="shared" si="4"/>
        <v>2.1706789746442604E-3</v>
      </c>
      <c r="EA11" s="45"/>
      <c r="EB11" s="45"/>
      <c r="EC11" s="47" t="str">
        <f t="shared" si="23"/>
        <v/>
      </c>
      <c r="ED11" s="48" t="str">
        <f t="shared" si="24"/>
        <v/>
      </c>
      <c r="EE11" s="24">
        <f t="shared" si="5"/>
        <v>4.5832172775278943E-4</v>
      </c>
      <c r="EF11" s="25">
        <f t="shared" si="6"/>
        <v>1.1978082548259029E-4</v>
      </c>
      <c r="EG11" s="43">
        <f t="shared" si="7"/>
        <v>2.0738718003114045E-3</v>
      </c>
      <c r="EH11" s="44">
        <f t="shared" si="8"/>
        <v>5.4199934488018348E-4</v>
      </c>
      <c r="EI11" s="43">
        <f t="shared" si="9"/>
        <v>5.3437612341159681E-5</v>
      </c>
      <c r="EJ11" s="43">
        <f t="shared" si="10"/>
        <v>1.3965738324095424E-5</v>
      </c>
      <c r="EK11" s="47"/>
      <c r="EL11" s="47"/>
      <c r="EM11" s="47" t="str">
        <f t="shared" si="25"/>
        <v/>
      </c>
      <c r="EN11" s="48" t="str">
        <f t="shared" si="26"/>
        <v/>
      </c>
      <c r="EO11" s="24">
        <f t="shared" si="11"/>
        <v>1.0303707827207663E-3</v>
      </c>
      <c r="EP11" s="25">
        <f t="shared" si="12"/>
        <v>3.5833880829573285E-4</v>
      </c>
      <c r="EQ11" s="43">
        <f t="shared" si="13"/>
        <v>1.4693481139909873E-3</v>
      </c>
      <c r="ER11" s="44">
        <f t="shared" si="14"/>
        <v>5.1100483531645599E-4</v>
      </c>
      <c r="ES11" s="43">
        <f t="shared" si="15"/>
        <v>5.4325092930312903E-4</v>
      </c>
      <c r="ET11" s="43">
        <f t="shared" si="16"/>
        <v>1.8892994044143844E-4</v>
      </c>
      <c r="EU11" s="47"/>
      <c r="EV11" s="47"/>
      <c r="EW11" s="47" t="str">
        <f t="shared" si="27"/>
        <v/>
      </c>
      <c r="EX11" s="48" t="str">
        <f t="shared" si="28"/>
        <v/>
      </c>
      <c r="EY11" s="24">
        <f t="shared" si="17"/>
        <v>1.4522248755169406E-3</v>
      </c>
      <c r="EZ11" s="25">
        <f t="shared" si="18"/>
        <v>4.3825226524210858E-4</v>
      </c>
      <c r="FA11" s="43">
        <f t="shared" si="19"/>
        <v>5.6578360049568677E-3</v>
      </c>
      <c r="FB11" s="43">
        <f t="shared" si="20"/>
        <v>1.7074211352137E-3</v>
      </c>
      <c r="FC11" s="43">
        <f t="shared" si="21"/>
        <v>5.4920723716302274E-4</v>
      </c>
      <c r="FD11" s="43">
        <f t="shared" si="22"/>
        <v>1.6573970039480084E-4</v>
      </c>
      <c r="FE11" s="47"/>
      <c r="FF11" s="47"/>
      <c r="FG11" s="47" t="str">
        <f t="shared" si="29"/>
        <v/>
      </c>
      <c r="FH11" s="48" t="str">
        <f t="shared" si="30"/>
        <v/>
      </c>
    </row>
    <row r="12" spans="1:179" x14ac:dyDescent="0.35">
      <c r="A12" s="6" t="s">
        <v>41</v>
      </c>
      <c r="B12" s="11">
        <v>0.72834364446668498</v>
      </c>
      <c r="C12" s="11">
        <v>0.19611687847595902</v>
      </c>
      <c r="D12" s="11">
        <v>0.57326516284994111</v>
      </c>
      <c r="E12" s="11">
        <v>1.61187756966239E-3</v>
      </c>
      <c r="F12" s="11">
        <v>1.14877410401291E-4</v>
      </c>
      <c r="G12" s="11">
        <v>2.27522421063657E-2</v>
      </c>
      <c r="H12" s="11">
        <v>3.5610102661640795E-2</v>
      </c>
      <c r="I12" s="11">
        <v>9.90372474153092E-4</v>
      </c>
      <c r="J12" s="11">
        <v>1.7163614792932301E-3</v>
      </c>
      <c r="K12" s="11">
        <v>3.8847565462844802E-4</v>
      </c>
      <c r="L12" s="11">
        <v>0.13467610529038901</v>
      </c>
      <c r="M12" s="11">
        <v>1.0604772212495599E-2</v>
      </c>
      <c r="N12" s="11">
        <v>4.7748304706248304E-4</v>
      </c>
      <c r="O12" s="11">
        <v>1.01545562788338E-2</v>
      </c>
      <c r="P12" s="11">
        <v>0</v>
      </c>
      <c r="Q12" s="11">
        <v>3.4741245177655499E-3</v>
      </c>
      <c r="R12" s="11">
        <v>5.9807595447954595E-2</v>
      </c>
      <c r="S12" s="11">
        <v>1.59355751473187E-3</v>
      </c>
      <c r="T12" s="11">
        <v>2.2398294691120601E-2</v>
      </c>
      <c r="U12" s="11">
        <v>3.7593257586246397E-2</v>
      </c>
      <c r="V12" s="11">
        <v>1.1419382798866699E-4</v>
      </c>
      <c r="W12" s="11">
        <v>0.53149944251890202</v>
      </c>
      <c r="X12" s="11">
        <v>8.0014296599948097E-3</v>
      </c>
      <c r="Y12" s="11">
        <v>1.07233326941541E-4</v>
      </c>
      <c r="Z12" s="11">
        <v>5.8059982712306806E-4</v>
      </c>
      <c r="AA12" s="11">
        <v>3.3386817648485704E-5</v>
      </c>
      <c r="AB12" s="11">
        <v>5.8310079451278203E-2</v>
      </c>
      <c r="AC12" s="11">
        <v>9.9219106966911796E-5</v>
      </c>
      <c r="AD12" s="11">
        <v>0</v>
      </c>
      <c r="AE12" s="11">
        <v>4.5712333013375595E-6</v>
      </c>
      <c r="AF12" s="11">
        <v>2.3212108536688598E-6</v>
      </c>
      <c r="AG12" s="11">
        <v>6.6130659675320801E-4</v>
      </c>
      <c r="AH12" s="11">
        <v>1.4836015947318E-3</v>
      </c>
      <c r="AI12" s="11">
        <v>2.4093883394428399E-4</v>
      </c>
      <c r="AJ12" s="11">
        <v>7.5624567763053004E-4</v>
      </c>
      <c r="AK12" s="11">
        <v>1.88011707505378E-3</v>
      </c>
      <c r="AL12" s="11">
        <v>1.0466559083495499E-3</v>
      </c>
      <c r="AM12" s="11">
        <v>7.2591696602990592E-5</v>
      </c>
      <c r="AN12" s="11">
        <v>5.6829151952293702E-6</v>
      </c>
      <c r="AO12" s="11">
        <v>8.2748358020760804E-4</v>
      </c>
      <c r="AP12" s="11">
        <v>1.42104359606685E-5</v>
      </c>
      <c r="AQ12" s="11">
        <v>6.3608392891639407E-4</v>
      </c>
      <c r="AR12" s="11">
        <v>7.6908664248287589E-5</v>
      </c>
      <c r="AS12" s="11">
        <v>8.9380060231695094E-5</v>
      </c>
      <c r="AT12" s="11">
        <v>7.0151325317976103E-5</v>
      </c>
      <c r="AU12" s="11">
        <v>2.8900728288068197E-3</v>
      </c>
      <c r="AV12" s="11">
        <v>3.7131486367893401E-4</v>
      </c>
      <c r="AW12" s="11">
        <v>2.0456332218748099E-4</v>
      </c>
      <c r="AX12" s="11">
        <v>8.6139693086926192E-3</v>
      </c>
      <c r="AY12" s="11">
        <v>4.0366806514040597E-4</v>
      </c>
      <c r="AZ12" s="11">
        <v>0</v>
      </c>
      <c r="BA12" s="11">
        <v>2.4505534210318802E-3</v>
      </c>
      <c r="BB12" s="11">
        <v>4.5470041522482397E-4</v>
      </c>
      <c r="BC12" s="11">
        <v>6.2921688361418707E-4</v>
      </c>
      <c r="BD12" s="11">
        <v>8.5851735360269899E-3</v>
      </c>
      <c r="BE12" s="11">
        <v>1.8922994842771801E-3</v>
      </c>
      <c r="BF12" s="11">
        <v>1.59775263821589E-4</v>
      </c>
      <c r="BG12" s="11">
        <v>3.9259114911223696E-5</v>
      </c>
      <c r="BH12" s="11">
        <v>2.3549638715927599E-4</v>
      </c>
      <c r="BI12" s="11">
        <v>2.75411437630683E-5</v>
      </c>
      <c r="BJ12" s="11">
        <v>0</v>
      </c>
      <c r="BK12" s="11">
        <v>6.7993375391632506E-4</v>
      </c>
      <c r="BL12" s="11">
        <v>1.1418673392282201E-4</v>
      </c>
      <c r="BM12" s="11">
        <v>4.2372022114932099E-3</v>
      </c>
      <c r="BN12" s="11">
        <v>1.79416215073115E-3</v>
      </c>
      <c r="BO12" s="11">
        <v>1.9026506343111198E-2</v>
      </c>
      <c r="BP12" s="11">
        <v>1.49452625369081E-3</v>
      </c>
      <c r="BQ12" s="11">
        <v>5.1070699336850994E-4</v>
      </c>
      <c r="BR12" s="11">
        <v>7.3939338403342005E-4</v>
      </c>
      <c r="BS12" s="11">
        <v>6.3665477148512992E-2</v>
      </c>
      <c r="BT12" s="11">
        <v>1.0202776782823301E-2</v>
      </c>
      <c r="BU12" s="11">
        <v>7.4430075197223805E-2</v>
      </c>
      <c r="BV12" s="11">
        <v>0.22121941145110599</v>
      </c>
      <c r="BW12" s="11">
        <v>0.12392622986136199</v>
      </c>
      <c r="BX12" s="11">
        <v>3.9922549800546596</v>
      </c>
      <c r="BY12" s="11">
        <v>0.34549966751336597</v>
      </c>
      <c r="BZ12" s="11">
        <v>0.60442570443373</v>
      </c>
      <c r="CA12" s="11">
        <v>1.1866795744233001E-2</v>
      </c>
      <c r="CB12" s="11">
        <v>4.3085659869840903E-3</v>
      </c>
      <c r="CC12" s="11">
        <v>8.9429625367143406E-5</v>
      </c>
      <c r="CD12" s="11">
        <v>4.5703063677228701E-4</v>
      </c>
      <c r="CE12" s="11">
        <v>9.6296730601725701E-3</v>
      </c>
      <c r="CF12" s="11">
        <v>1.5292227548101001E-2</v>
      </c>
      <c r="CG12" s="11">
        <v>1.3769394529353901E-4</v>
      </c>
      <c r="CH12" s="11">
        <v>5.6984243809629501E-4</v>
      </c>
      <c r="CI12" s="11">
        <v>1.85597425255437E-4</v>
      </c>
      <c r="CJ12" s="11">
        <v>8.8208946914039403E-4</v>
      </c>
      <c r="CK12" s="11">
        <v>2.38953028928621E-3</v>
      </c>
      <c r="CL12" s="11">
        <v>3.5120251527962497E-6</v>
      </c>
      <c r="CM12" s="11">
        <v>1.7883722980773699E-4</v>
      </c>
      <c r="CN12" s="11">
        <v>9.8964866701850394E-5</v>
      </c>
      <c r="CO12" s="11">
        <v>9.4233925008383398E-5</v>
      </c>
      <c r="CP12" s="11">
        <v>4.9462108976958694E-3</v>
      </c>
      <c r="CQ12" s="11">
        <v>5.5358317394274702E-5</v>
      </c>
      <c r="CR12" s="11">
        <v>5.0490813254859103E-3</v>
      </c>
      <c r="CS12" s="11">
        <v>8.1105478414237112E-3</v>
      </c>
      <c r="CT12" s="11">
        <v>4.7687677834053497E-4</v>
      </c>
      <c r="CU12" s="11">
        <v>2.4437790550582098E-3</v>
      </c>
      <c r="CV12" s="11">
        <v>3.5031343041540701E-2</v>
      </c>
      <c r="CW12" s="11">
        <v>5.8976581187152204E-2</v>
      </c>
      <c r="CX12" s="11">
        <v>9.6543571359315196E-4</v>
      </c>
      <c r="CY12" s="11">
        <v>1.1733526875117101E-2</v>
      </c>
      <c r="CZ12" s="11">
        <v>3.8711842490099999E-3</v>
      </c>
      <c r="DA12" s="11">
        <v>1.4914986027641001E-3</v>
      </c>
      <c r="DB12" s="11">
        <v>8.1749687779501801E-5</v>
      </c>
      <c r="DC12" s="11">
        <v>4.08426562024755E-2</v>
      </c>
      <c r="DD12" s="11">
        <v>1.10924217683489E-2</v>
      </c>
      <c r="DE12" s="11">
        <v>1.4267018303383601E-2</v>
      </c>
      <c r="DF12" s="11">
        <v>9.2052919629777505E-3</v>
      </c>
      <c r="DG12" s="11">
        <v>2.8618068442228099E-3</v>
      </c>
      <c r="DH12" s="11">
        <v>3.2054878647893403E-3</v>
      </c>
      <c r="DI12" s="11">
        <v>6.8995366695388208E-2</v>
      </c>
      <c r="DJ12" s="11">
        <v>2.6668090090356599E-2</v>
      </c>
      <c r="DK12" s="11">
        <v>3.2858649461652904E-5</v>
      </c>
      <c r="DL12" s="10">
        <v>8.2960703174839896</v>
      </c>
      <c r="DM12" s="11">
        <v>4.0140060736117897</v>
      </c>
      <c r="DN12" s="11">
        <v>0.13433311401640602</v>
      </c>
      <c r="DO12" s="11">
        <v>0.13575144781189602</v>
      </c>
      <c r="DP12" s="11">
        <v>1.37971302521017E-3</v>
      </c>
      <c r="DQ12" s="11">
        <v>3.3408085734571699E-2</v>
      </c>
      <c r="DR12" s="11">
        <v>0.14003908736654302</v>
      </c>
      <c r="DS12" s="11">
        <v>5.4364636046668195</v>
      </c>
      <c r="DT12" s="10">
        <v>18.191451443717199</v>
      </c>
      <c r="DW12" s="50">
        <f t="shared" si="1"/>
        <v>1.6562791376625715E-3</v>
      </c>
      <c r="DX12" s="25">
        <f t="shared" si="2"/>
        <v>4.8166060983379806E-4</v>
      </c>
      <c r="DY12" s="43">
        <f t="shared" si="3"/>
        <v>4.3020727898330058E-2</v>
      </c>
      <c r="DZ12" s="43">
        <f t="shared" si="4"/>
        <v>1.2510807848637557E-2</v>
      </c>
      <c r="EA12" s="45"/>
      <c r="EB12" s="45"/>
      <c r="EC12" s="47" t="str">
        <f t="shared" si="23"/>
        <v/>
      </c>
      <c r="ED12" s="48" t="str">
        <f t="shared" si="24"/>
        <v/>
      </c>
      <c r="EE12" s="24">
        <f t="shared" si="5"/>
        <v>1.3753667231120987E-3</v>
      </c>
      <c r="EF12" s="25">
        <f t="shared" si="6"/>
        <v>3.5944741752350778E-4</v>
      </c>
      <c r="EG12" s="43">
        <f t="shared" si="7"/>
        <v>6.2234323389690647E-3</v>
      </c>
      <c r="EH12" s="44">
        <f t="shared" si="8"/>
        <v>1.6264728852192743E-3</v>
      </c>
      <c r="EI12" s="43">
        <f t="shared" si="9"/>
        <v>1.6035965420395262E-4</v>
      </c>
      <c r="EJ12" s="43">
        <f t="shared" si="10"/>
        <v>4.1909450483247949E-5</v>
      </c>
      <c r="EK12" s="47"/>
      <c r="EL12" s="47"/>
      <c r="EM12" s="47" t="str">
        <f t="shared" si="25"/>
        <v/>
      </c>
      <c r="EN12" s="48" t="str">
        <f t="shared" si="26"/>
        <v/>
      </c>
      <c r="EO12" s="24">
        <f t="shared" si="11"/>
        <v>2.1925686512602658E-2</v>
      </c>
      <c r="EP12" s="25">
        <f t="shared" si="12"/>
        <v>7.6252398726265932E-3</v>
      </c>
      <c r="EQ12" s="43">
        <f t="shared" si="13"/>
        <v>3.1266866904145423E-2</v>
      </c>
      <c r="ER12" s="44">
        <f t="shared" si="14"/>
        <v>1.0873883473274995E-2</v>
      </c>
      <c r="ES12" s="43">
        <f t="shared" si="15"/>
        <v>1.1560061458777249E-2</v>
      </c>
      <c r="ET12" s="43">
        <f t="shared" si="16"/>
        <v>4.0203184294738282E-3</v>
      </c>
      <c r="EU12" s="47"/>
      <c r="EV12" s="47"/>
      <c r="EW12" s="47" t="str">
        <f t="shared" si="27"/>
        <v/>
      </c>
      <c r="EX12" s="48" t="str">
        <f t="shared" si="28"/>
        <v/>
      </c>
      <c r="EY12" s="24">
        <f t="shared" si="17"/>
        <v>1.1364927733490029E-2</v>
      </c>
      <c r="EZ12" s="25">
        <f t="shared" si="18"/>
        <v>3.4297066573397688E-3</v>
      </c>
      <c r="FA12" s="43">
        <f t="shared" si="19"/>
        <v>4.4277507160441591E-2</v>
      </c>
      <c r="FB12" s="43">
        <f t="shared" si="20"/>
        <v>1.3362061302957516E-2</v>
      </c>
      <c r="FC12" s="43">
        <f t="shared" si="21"/>
        <v>4.2980261984877852E-3</v>
      </c>
      <c r="FD12" s="43">
        <f t="shared" si="22"/>
        <v>1.2970578794738647E-3</v>
      </c>
      <c r="FE12" s="47"/>
      <c r="FF12" s="47"/>
      <c r="FG12" s="47" t="str">
        <f t="shared" si="29"/>
        <v/>
      </c>
      <c r="FH12" s="48" t="str">
        <f t="shared" si="30"/>
        <v/>
      </c>
    </row>
    <row r="13" spans="1:179" x14ac:dyDescent="0.35">
      <c r="A13" s="6" t="s">
        <v>42</v>
      </c>
      <c r="B13" s="11">
        <v>93.711782385058811</v>
      </c>
      <c r="C13" s="11">
        <v>5.0770022788492195</v>
      </c>
      <c r="D13" s="11">
        <v>87.909820090404295</v>
      </c>
      <c r="E13" s="11">
        <v>9.8871512609760501E-2</v>
      </c>
      <c r="F13" s="11">
        <v>1.6837934447324099</v>
      </c>
      <c r="G13" s="11">
        <v>0.95712333590406395</v>
      </c>
      <c r="H13" s="11">
        <v>3.4822433967791402</v>
      </c>
      <c r="I13" s="11">
        <v>4.0098338488456205E-3</v>
      </c>
      <c r="J13" s="11">
        <v>1.5935102058903998E-3</v>
      </c>
      <c r="K13" s="11">
        <v>7.3443752387844794E-3</v>
      </c>
      <c r="L13" s="11">
        <v>2.29365703949443</v>
      </c>
      <c r="M13" s="11">
        <v>0.14775839002229299</v>
      </c>
      <c r="N13" s="11">
        <v>5.8474507797495702E-4</v>
      </c>
      <c r="O13" s="11">
        <v>4.8659085923340395E-2</v>
      </c>
      <c r="P13" s="11">
        <v>0</v>
      </c>
      <c r="Q13" s="11">
        <v>1.4230643291655201E-2</v>
      </c>
      <c r="R13" s="11">
        <v>1.2559422432351698E-2</v>
      </c>
      <c r="S13" s="11">
        <v>1.2575098930122898E-4</v>
      </c>
      <c r="T13" s="11">
        <v>4.6452011737937397E-3</v>
      </c>
      <c r="U13" s="11">
        <v>5.4138077791102898E-3</v>
      </c>
      <c r="V13" s="11">
        <v>5.0932660395265302E-4</v>
      </c>
      <c r="W13" s="11">
        <v>1.1330150803664301E-2</v>
      </c>
      <c r="X13" s="11">
        <v>1.0632538965240699E-3</v>
      </c>
      <c r="Y13" s="11">
        <v>5.9601019225676705E-4</v>
      </c>
      <c r="Z13" s="11">
        <v>2.8667161777785298E-3</v>
      </c>
      <c r="AA13" s="11">
        <v>1.8094721732229901E-4</v>
      </c>
      <c r="AB13" s="11">
        <v>2.30101608397849E-4</v>
      </c>
      <c r="AC13" s="11">
        <v>3.7844014337053502E-4</v>
      </c>
      <c r="AD13" s="11">
        <v>0</v>
      </c>
      <c r="AE13" s="11">
        <v>3.8410125869636504E-5</v>
      </c>
      <c r="AF13" s="11">
        <v>1.9459023484517199E-5</v>
      </c>
      <c r="AG13" s="11">
        <v>3.2254815508060103E-3</v>
      </c>
      <c r="AH13" s="11">
        <v>5.78596135142697E-3</v>
      </c>
      <c r="AI13" s="11">
        <v>5.8500223988115102E-4</v>
      </c>
      <c r="AJ13" s="11">
        <v>1.1357145664723099E-3</v>
      </c>
      <c r="AK13" s="11">
        <v>2.7224488277833598E-3</v>
      </c>
      <c r="AL13" s="11">
        <v>1.0430486307588401E-3</v>
      </c>
      <c r="AM13" s="11">
        <v>4.5957007403718097E-4</v>
      </c>
      <c r="AN13" s="11">
        <v>3.0410925011778399E-5</v>
      </c>
      <c r="AO13" s="11">
        <v>3.0439787264263602E-3</v>
      </c>
      <c r="AP13" s="11">
        <v>8.4425495807276805E-5</v>
      </c>
      <c r="AQ13" s="11">
        <v>2.31950387088313E-3</v>
      </c>
      <c r="AR13" s="11">
        <v>1.5307541313377201E-4</v>
      </c>
      <c r="AS13" s="11">
        <v>3.6494744910248102E-4</v>
      </c>
      <c r="AT13" s="11">
        <v>3.9900283885573599E-4</v>
      </c>
      <c r="AU13" s="11">
        <v>9.9949811046757004E-3</v>
      </c>
      <c r="AV13" s="11">
        <v>1.9251823949428001E-3</v>
      </c>
      <c r="AW13" s="11">
        <v>9.5083061553433699E-4</v>
      </c>
      <c r="AX13" s="11">
        <v>9.4953079910243803E-3</v>
      </c>
      <c r="AY13" s="11">
        <v>2.1699115933556698E-3</v>
      </c>
      <c r="AZ13" s="11">
        <v>0</v>
      </c>
      <c r="BA13" s="11">
        <v>3.65273411546426E-3</v>
      </c>
      <c r="BB13" s="11">
        <v>1.2099434743434699E-3</v>
      </c>
      <c r="BC13" s="11">
        <v>1.2468434943437101E-3</v>
      </c>
      <c r="BD13" s="11">
        <v>1.2467570211578901E-2</v>
      </c>
      <c r="BE13" s="11">
        <v>2.8040159833181599E-3</v>
      </c>
      <c r="BF13" s="11">
        <v>5.0848889031801503E-4</v>
      </c>
      <c r="BG13" s="11">
        <v>2.2488124788747898E-4</v>
      </c>
      <c r="BH13" s="11">
        <v>1.53271149675833E-3</v>
      </c>
      <c r="BI13" s="11">
        <v>1.3884343297510302E-4</v>
      </c>
      <c r="BJ13" s="11">
        <v>0</v>
      </c>
      <c r="BK13" s="11">
        <v>2.2993015689539301E-3</v>
      </c>
      <c r="BL13" s="11">
        <v>6.8019852684472596E-4</v>
      </c>
      <c r="BM13" s="11">
        <v>5.5470079043484397E-4</v>
      </c>
      <c r="BN13" s="11">
        <v>1.7124935324431699E-3</v>
      </c>
      <c r="BO13" s="11">
        <v>1.8073607889521403E-2</v>
      </c>
      <c r="BP13" s="11">
        <v>1.35305049390071E-3</v>
      </c>
      <c r="BQ13" s="11">
        <v>3.9314276943654596E-3</v>
      </c>
      <c r="BR13" s="11">
        <v>8.9430008514072596E-4</v>
      </c>
      <c r="BS13" s="11">
        <v>7.2679576864724496E-2</v>
      </c>
      <c r="BT13" s="11">
        <v>1.4380603127668501E-2</v>
      </c>
      <c r="BU13" s="11">
        <v>7.0854526699077297E-2</v>
      </c>
      <c r="BV13" s="11">
        <v>0.235405320248083</v>
      </c>
      <c r="BW13" s="11">
        <v>5.24619051818212E-2</v>
      </c>
      <c r="BX13" s="11">
        <v>1.9488290743880601E-2</v>
      </c>
      <c r="BY13" s="11">
        <v>7.7550923462184002E-3</v>
      </c>
      <c r="BZ13" s="11">
        <v>9.2947495751279398E-3</v>
      </c>
      <c r="CA13" s="11">
        <v>4.7327826428319501E-2</v>
      </c>
      <c r="CB13" s="11">
        <v>4.3493130287436598E-3</v>
      </c>
      <c r="CC13" s="11">
        <v>2.20418650862042E-4</v>
      </c>
      <c r="CD13" s="11">
        <v>8.5951007187606507E-4</v>
      </c>
      <c r="CE13" s="11">
        <v>1.07598414307948E-2</v>
      </c>
      <c r="CF13" s="11">
        <v>1.8163602215192899E-2</v>
      </c>
      <c r="CG13" s="11">
        <v>8.0676775584756998E-4</v>
      </c>
      <c r="CH13" s="11">
        <v>6.0203589775922894E-4</v>
      </c>
      <c r="CI13" s="11">
        <v>2.03707762268406E-4</v>
      </c>
      <c r="CJ13" s="11">
        <v>8.0097293185318E-3</v>
      </c>
      <c r="CK13" s="11">
        <v>4.8008983312873201E-3</v>
      </c>
      <c r="CL13" s="11">
        <v>4.1832929539063297E-5</v>
      </c>
      <c r="CM13" s="11">
        <v>1.7947808316499798E-2</v>
      </c>
      <c r="CN13" s="11">
        <v>1.5051076662128401E-2</v>
      </c>
      <c r="CO13" s="11">
        <v>2.2197402792124401E-3</v>
      </c>
      <c r="CP13" s="11">
        <v>6.2786063171046099E-3</v>
      </c>
      <c r="CQ13" s="11">
        <v>2.9876212318576302E-4</v>
      </c>
      <c r="CR13" s="11">
        <v>7.8598497315077506E-3</v>
      </c>
      <c r="CS13" s="11">
        <v>4.3939306184906698E-2</v>
      </c>
      <c r="CT13" s="11">
        <v>6.0427038849961397E-3</v>
      </c>
      <c r="CU13" s="11">
        <v>1.2615186385409599E-2</v>
      </c>
      <c r="CV13" s="11">
        <v>3.5015274504099497E-2</v>
      </c>
      <c r="CW13" s="11">
        <v>0.40905771382751299</v>
      </c>
      <c r="CX13" s="11">
        <v>1.7575039375419001E-3</v>
      </c>
      <c r="CY13" s="11">
        <v>2.6113461979158498E-2</v>
      </c>
      <c r="CZ13" s="11">
        <v>9.4427296862360302E-3</v>
      </c>
      <c r="DA13" s="11">
        <v>3.91036776883146E-3</v>
      </c>
      <c r="DB13" s="11">
        <v>6.3689939985712106E-4</v>
      </c>
      <c r="DC13" s="11">
        <v>4.3447539472173301E-2</v>
      </c>
      <c r="DD13" s="11">
        <v>1.3443846335589701E-2</v>
      </c>
      <c r="DE13" s="11">
        <v>2.3154979756497803E-3</v>
      </c>
      <c r="DF13" s="11">
        <v>6.7640154213798693E-3</v>
      </c>
      <c r="DG13" s="11">
        <v>7.0919389626703899E-4</v>
      </c>
      <c r="DH13" s="11">
        <v>1.0089287623676E-2</v>
      </c>
      <c r="DI13" s="11">
        <v>6.6544402059854998E-2</v>
      </c>
      <c r="DJ13" s="11">
        <v>2.5628366953679399E-2</v>
      </c>
      <c r="DK13" s="11">
        <v>3.2076700801976396E-4</v>
      </c>
      <c r="DL13" s="10">
        <v>196.92352042053898</v>
      </c>
      <c r="DM13" s="11">
        <v>7.0902017489177002E-2</v>
      </c>
      <c r="DN13" s="11">
        <v>4.9635617228305895</v>
      </c>
      <c r="DO13" s="11">
        <v>0.78367880543184398</v>
      </c>
      <c r="DP13" s="11">
        <v>1.1094506850028199E-2</v>
      </c>
      <c r="DQ13" s="11">
        <v>0.19039257069417601</v>
      </c>
      <c r="DR13" s="11">
        <v>-44.326224462521097</v>
      </c>
      <c r="DS13" s="11">
        <v>88.338361601267692</v>
      </c>
      <c r="DT13" s="10">
        <v>246.955287182581</v>
      </c>
      <c r="DW13" s="50">
        <f t="shared" si="1"/>
        <v>1.8907840212110639E-3</v>
      </c>
      <c r="DX13" s="25">
        <f t="shared" si="2"/>
        <v>5.4985670229824456E-4</v>
      </c>
      <c r="DY13" s="43">
        <f t="shared" si="3"/>
        <v>4.9111833290267061E-2</v>
      </c>
      <c r="DZ13" s="43">
        <f t="shared" si="4"/>
        <v>1.4282155123942071E-2</v>
      </c>
      <c r="EA13" s="45"/>
      <c r="EB13" s="45"/>
      <c r="EC13" s="47" t="str">
        <f t="shared" si="23"/>
        <v/>
      </c>
      <c r="ED13" s="48" t="str">
        <f t="shared" si="24"/>
        <v/>
      </c>
      <c r="EE13" s="24">
        <f t="shared" si="5"/>
        <v>1.9385509867642042E-3</v>
      </c>
      <c r="EF13" s="25">
        <f t="shared" si="6"/>
        <v>5.0663371028299056E-4</v>
      </c>
      <c r="EG13" s="43">
        <f t="shared" si="7"/>
        <v>8.7717993310686138E-3</v>
      </c>
      <c r="EH13" s="44">
        <f t="shared" si="8"/>
        <v>2.2924799354259663E-3</v>
      </c>
      <c r="EI13" s="43">
        <f t="shared" si="9"/>
        <v>2.2602362022459808E-4</v>
      </c>
      <c r="EJ13" s="43">
        <f t="shared" si="10"/>
        <v>5.907050477796397E-5</v>
      </c>
      <c r="EK13" s="47"/>
      <c r="EL13" s="47"/>
      <c r="EM13" s="47" t="str">
        <f t="shared" si="25"/>
        <v/>
      </c>
      <c r="EN13" s="48" t="str">
        <f t="shared" si="26"/>
        <v/>
      </c>
      <c r="EO13" s="24">
        <f t="shared" si="11"/>
        <v>2.0872397834964838E-2</v>
      </c>
      <c r="EP13" s="25">
        <f t="shared" si="12"/>
        <v>7.2589307576306451E-3</v>
      </c>
      <c r="EQ13" s="43">
        <f t="shared" si="13"/>
        <v>2.9764836996146168E-2</v>
      </c>
      <c r="ER13" s="44">
        <f t="shared" si="14"/>
        <v>1.0351512676001652E-2</v>
      </c>
      <c r="ES13" s="43">
        <f t="shared" si="15"/>
        <v>1.100472733775309E-2</v>
      </c>
      <c r="ET13" s="43">
        <f t="shared" si="16"/>
        <v>3.8271862381588843E-3</v>
      </c>
      <c r="EU13" s="47"/>
      <c r="EV13" s="47"/>
      <c r="EW13" s="47" t="str">
        <f t="shared" si="27"/>
        <v/>
      </c>
      <c r="EX13" s="48" t="str">
        <f t="shared" si="28"/>
        <v/>
      </c>
      <c r="EY13" s="24">
        <f t="shared" si="17"/>
        <v>1.209371472037322E-2</v>
      </c>
      <c r="EZ13" s="25">
        <f t="shared" si="18"/>
        <v>3.6496399151052616E-3</v>
      </c>
      <c r="FA13" s="43">
        <f t="shared" si="19"/>
        <v>4.7116845147173139E-2</v>
      </c>
      <c r="FB13" s="43">
        <f t="shared" si="20"/>
        <v>1.4218916412280805E-2</v>
      </c>
      <c r="FC13" s="43">
        <f t="shared" si="21"/>
        <v>4.5736412869595375E-3</v>
      </c>
      <c r="FD13" s="43">
        <f t="shared" si="22"/>
        <v>1.3802329709449105E-3</v>
      </c>
      <c r="FE13" s="47"/>
      <c r="FF13" s="47"/>
      <c r="FG13" s="47" t="str">
        <f t="shared" si="29"/>
        <v/>
      </c>
      <c r="FH13" s="48" t="str">
        <f t="shared" si="30"/>
        <v/>
      </c>
    </row>
    <row r="14" spans="1:179" x14ac:dyDescent="0.35">
      <c r="A14" s="6" t="s">
        <v>43</v>
      </c>
      <c r="B14" s="11">
        <v>4.2274312531693399E-2</v>
      </c>
      <c r="C14" s="11">
        <v>4.84502958685903E-3</v>
      </c>
      <c r="D14" s="11">
        <v>1.6904739662625699E-2</v>
      </c>
      <c r="E14" s="11">
        <v>8.1029340318314991E-5</v>
      </c>
      <c r="F14" s="11">
        <v>2.4005311299447603E-5</v>
      </c>
      <c r="G14" s="11">
        <v>1.5192292787095802E-4</v>
      </c>
      <c r="H14" s="11">
        <v>3.3497777619718497E-3</v>
      </c>
      <c r="I14" s="11">
        <v>1.2504247831953601E-2</v>
      </c>
      <c r="J14" s="11">
        <v>1.4033031688975199E-3</v>
      </c>
      <c r="K14" s="11">
        <v>7.7101509311434504E-3</v>
      </c>
      <c r="L14" s="11">
        <v>0.73712864732199701</v>
      </c>
      <c r="M14" s="11">
        <v>0.12191044390569</v>
      </c>
      <c r="N14" s="11">
        <v>1.42138571717782E-3</v>
      </c>
      <c r="O14" s="11">
        <v>1.42553299531957E-2</v>
      </c>
      <c r="P14" s="11">
        <v>0</v>
      </c>
      <c r="Q14" s="11">
        <v>2.9565098511633602E-3</v>
      </c>
      <c r="R14" s="11">
        <v>8.7572823973460796E-3</v>
      </c>
      <c r="S14" s="11">
        <v>1.3789380718987499E-4</v>
      </c>
      <c r="T14" s="11">
        <v>4.9717414751627807E-3</v>
      </c>
      <c r="U14" s="11">
        <v>1.24342919839962E-3</v>
      </c>
      <c r="V14" s="11">
        <v>6.98871525082296E-4</v>
      </c>
      <c r="W14" s="11">
        <v>5.4605549953745201E-3</v>
      </c>
      <c r="X14" s="11">
        <v>7.9290084636178906E-4</v>
      </c>
      <c r="Y14" s="11">
        <v>6.2885336067760201E-4</v>
      </c>
      <c r="Z14" s="11">
        <v>2.7996646627672398E-3</v>
      </c>
      <c r="AA14" s="11">
        <v>1.8675936820658102E-3</v>
      </c>
      <c r="AB14" s="11">
        <v>1.5443320946828499E-5</v>
      </c>
      <c r="AC14" s="11">
        <v>2.2437266416756198E-4</v>
      </c>
      <c r="AD14" s="11">
        <v>3.8049056508126601E-6</v>
      </c>
      <c r="AE14" s="11">
        <v>2.6705820534619999E-5</v>
      </c>
      <c r="AF14" s="11">
        <v>9.7882876596073211E-6</v>
      </c>
      <c r="AG14" s="11">
        <v>1.71385069066587E-4</v>
      </c>
      <c r="AH14" s="11">
        <v>8.9019107959235498E-4</v>
      </c>
      <c r="AI14" s="11">
        <v>2.2831005489542199E-3</v>
      </c>
      <c r="AJ14" s="11">
        <v>1.0587572751140201E-3</v>
      </c>
      <c r="AK14" s="11">
        <v>8.9059561748392499E-4</v>
      </c>
      <c r="AL14" s="11">
        <v>3.1045231996218003E-4</v>
      </c>
      <c r="AM14" s="11">
        <v>1.5699147025489101E-3</v>
      </c>
      <c r="AN14" s="11">
        <v>7.8415904241997496E-5</v>
      </c>
      <c r="AO14" s="11">
        <v>7.7968764303362201E-3</v>
      </c>
      <c r="AP14" s="11">
        <v>1.40598712323459E-4</v>
      </c>
      <c r="AQ14" s="11">
        <v>9.7441213872309098E-4</v>
      </c>
      <c r="AR14" s="11">
        <v>6.0395296571964205E-5</v>
      </c>
      <c r="AS14" s="11">
        <v>1.53103601153661E-4</v>
      </c>
      <c r="AT14" s="11">
        <v>5.2461239126592799E-5</v>
      </c>
      <c r="AU14" s="11">
        <v>1.9104377451117701E-2</v>
      </c>
      <c r="AV14" s="11">
        <v>2.17229172206125E-4</v>
      </c>
      <c r="AW14" s="11">
        <v>5.21603167986754E-4</v>
      </c>
      <c r="AX14" s="11">
        <v>0.485534355880403</v>
      </c>
      <c r="AY14" s="11">
        <v>7.714689836186199E-2</v>
      </c>
      <c r="AZ14" s="11">
        <v>0</v>
      </c>
      <c r="BA14" s="11">
        <v>7.5785091536282297E-3</v>
      </c>
      <c r="BB14" s="11">
        <v>1.55449507262806E-2</v>
      </c>
      <c r="BC14" s="11">
        <v>7.5792014247325003E-4</v>
      </c>
      <c r="BD14" s="11">
        <v>3.39343853419422E-3</v>
      </c>
      <c r="BE14" s="11">
        <v>2.9603795540784699E-4</v>
      </c>
      <c r="BF14" s="11">
        <v>7.87440438365409E-5</v>
      </c>
      <c r="BG14" s="11">
        <v>2.0032538355128302E-4</v>
      </c>
      <c r="BH14" s="11">
        <v>2.0215799180920498E-4</v>
      </c>
      <c r="BI14" s="11">
        <v>4.85962275524978E-5</v>
      </c>
      <c r="BJ14" s="11">
        <v>0</v>
      </c>
      <c r="BK14" s="11">
        <v>1.06438379128874E-3</v>
      </c>
      <c r="BL14" s="11">
        <v>1.8465415113762401E-4</v>
      </c>
      <c r="BM14" s="11">
        <v>4.3368516929443304E-5</v>
      </c>
      <c r="BN14" s="11">
        <v>0.12933673974288198</v>
      </c>
      <c r="BO14" s="11">
        <v>2.3544745108943898E-3</v>
      </c>
      <c r="BP14" s="11">
        <v>2.6629751187155103E-4</v>
      </c>
      <c r="BQ14" s="11">
        <v>1.6133997962317001E-3</v>
      </c>
      <c r="BR14" s="11">
        <v>1.00841896690129E-3</v>
      </c>
      <c r="BS14" s="11">
        <v>2.1348157930179898E-2</v>
      </c>
      <c r="BT14" s="11">
        <v>2.5450592808000201E-3</v>
      </c>
      <c r="BU14" s="11">
        <v>1.38213570027434E-2</v>
      </c>
      <c r="BV14" s="11">
        <v>2.19705553919388E-2</v>
      </c>
      <c r="BW14" s="11">
        <v>2.9830382751448E-2</v>
      </c>
      <c r="BX14" s="11">
        <v>1.4000600583280001E-2</v>
      </c>
      <c r="BY14" s="11">
        <v>3.8435437095215201E-3</v>
      </c>
      <c r="BZ14" s="11">
        <v>3.93046965394308E-3</v>
      </c>
      <c r="CA14" s="11">
        <v>7.4986201036888094E-3</v>
      </c>
      <c r="CB14" s="11">
        <v>2.8712531730232197E-3</v>
      </c>
      <c r="CC14" s="11">
        <v>2.4130194114568301E-4</v>
      </c>
      <c r="CD14" s="11">
        <v>1.3839081227548202E-4</v>
      </c>
      <c r="CE14" s="11">
        <v>2.29588079305906E-3</v>
      </c>
      <c r="CF14" s="11">
        <v>4.3667098043611401E-3</v>
      </c>
      <c r="CG14" s="11">
        <v>4.5146854633614999E-4</v>
      </c>
      <c r="CH14" s="11">
        <v>4.31957122636647E-4</v>
      </c>
      <c r="CI14" s="11">
        <v>1.5000561248953599E-4</v>
      </c>
      <c r="CJ14" s="11">
        <v>8.2365897576877796E-4</v>
      </c>
      <c r="CK14" s="11">
        <v>2.2417112814560702E-3</v>
      </c>
      <c r="CL14" s="11">
        <v>2.12755691594949E-5</v>
      </c>
      <c r="CM14" s="11">
        <v>3.6182105659944199E-3</v>
      </c>
      <c r="CN14" s="11">
        <v>2.4931649486566398E-3</v>
      </c>
      <c r="CO14" s="11">
        <v>5.4712471521056001E-3</v>
      </c>
      <c r="CP14" s="11">
        <v>1.5183451157776799E-3</v>
      </c>
      <c r="CQ14" s="11">
        <v>5.1592561825283496E-2</v>
      </c>
      <c r="CR14" s="11">
        <v>5.7075228232058095E-3</v>
      </c>
      <c r="CS14" s="11">
        <v>3.8940557463812898E-2</v>
      </c>
      <c r="CT14" s="11">
        <v>3.6693757506679999E-3</v>
      </c>
      <c r="CU14" s="11">
        <v>1.8964712829717199E-2</v>
      </c>
      <c r="CV14" s="11">
        <v>1.8976391212729199E-3</v>
      </c>
      <c r="CW14" s="11">
        <v>1.6693284339964098E-2</v>
      </c>
      <c r="CX14" s="11">
        <v>5.0433222674909003E-3</v>
      </c>
      <c r="CY14" s="11">
        <v>1.56098089038737E-3</v>
      </c>
      <c r="CZ14" s="11">
        <v>5.9894602140082394E-3</v>
      </c>
      <c r="DA14" s="11">
        <v>2.15989838150441E-3</v>
      </c>
      <c r="DB14" s="11">
        <v>4.83626083234271E-4</v>
      </c>
      <c r="DC14" s="11">
        <v>9.0256750592336999E-3</v>
      </c>
      <c r="DD14" s="11">
        <v>3.1781021899196897E-3</v>
      </c>
      <c r="DE14" s="11">
        <v>4.3650241080052003E-4</v>
      </c>
      <c r="DF14" s="11">
        <v>1.0738900306107E-3</v>
      </c>
      <c r="DG14" s="11">
        <v>2.0719819314573602E-4</v>
      </c>
      <c r="DH14" s="11">
        <v>3.43911589998933E-3</v>
      </c>
      <c r="DI14" s="11">
        <v>3.2203606993371301E-3</v>
      </c>
      <c r="DJ14" s="11">
        <v>2.8021006037199201E-3</v>
      </c>
      <c r="DK14" s="11">
        <v>7.2141029059722198E-5</v>
      </c>
      <c r="DL14" s="10">
        <v>2.0795686337970398</v>
      </c>
      <c r="DM14" s="11">
        <v>1.2844256713372101E-2</v>
      </c>
      <c r="DN14" s="11">
        <v>8.8625256879771488E-3</v>
      </c>
      <c r="DO14" s="11">
        <v>2.8453385625844901E-2</v>
      </c>
      <c r="DP14" s="11">
        <v>3.1113428776771003E-3</v>
      </c>
      <c r="DQ14" s="11">
        <v>9.3641798687679398E-3</v>
      </c>
      <c r="DR14" s="11">
        <v>-0.184009252638932</v>
      </c>
      <c r="DS14" s="11">
        <v>15.941273021938501</v>
      </c>
      <c r="DT14" s="10">
        <v>17.899468093870201</v>
      </c>
      <c r="DW14" s="50">
        <f t="shared" si="1"/>
        <v>5.5537962159305995E-4</v>
      </c>
      <c r="DX14" s="25">
        <f t="shared" si="2"/>
        <v>1.6150930187002995E-4</v>
      </c>
      <c r="DY14" s="43">
        <f t="shared" si="3"/>
        <v>1.442560920893526E-2</v>
      </c>
      <c r="DZ14" s="43">
        <f t="shared" si="4"/>
        <v>4.1950946376137672E-3</v>
      </c>
      <c r="EA14" s="45"/>
      <c r="EB14" s="45"/>
      <c r="EC14" s="47" t="str">
        <f t="shared" si="23"/>
        <v/>
      </c>
      <c r="ED14" s="48" t="str">
        <f t="shared" si="24"/>
        <v/>
      </c>
      <c r="EE14" s="24">
        <f t="shared" si="5"/>
        <v>3.430820763473896E-4</v>
      </c>
      <c r="EF14" s="25">
        <f t="shared" si="6"/>
        <v>8.9663334345207226E-5</v>
      </c>
      <c r="EG14" s="43">
        <f t="shared" si="7"/>
        <v>1.5524209310733583E-3</v>
      </c>
      <c r="EH14" s="44">
        <f t="shared" si="8"/>
        <v>4.0571993287806014E-4</v>
      </c>
      <c r="EI14" s="43">
        <f t="shared" si="9"/>
        <v>4.0001348151097719E-5</v>
      </c>
      <c r="EJ14" s="43">
        <f t="shared" si="10"/>
        <v>1.0454216354628871E-5</v>
      </c>
      <c r="EK14" s="47"/>
      <c r="EL14" s="47"/>
      <c r="EM14" s="47" t="str">
        <f t="shared" si="25"/>
        <v/>
      </c>
      <c r="EN14" s="48" t="str">
        <f t="shared" si="26"/>
        <v/>
      </c>
      <c r="EO14" s="24">
        <f t="shared" si="11"/>
        <v>4.0715092658165225E-3</v>
      </c>
      <c r="EP14" s="25">
        <f t="shared" si="12"/>
        <v>1.4159754942052883E-3</v>
      </c>
      <c r="EQ14" s="43">
        <f t="shared" si="13"/>
        <v>5.8061278145205364E-3</v>
      </c>
      <c r="ER14" s="44">
        <f t="shared" si="14"/>
        <v>2.0192351692796739E-3</v>
      </c>
      <c r="ES14" s="43">
        <f t="shared" si="15"/>
        <v>2.1466555820620018E-3</v>
      </c>
      <c r="ET14" s="43">
        <f t="shared" si="16"/>
        <v>7.4655649791065953E-4</v>
      </c>
      <c r="EU14" s="47"/>
      <c r="EV14" s="47"/>
      <c r="EW14" s="47" t="str">
        <f t="shared" si="27"/>
        <v/>
      </c>
      <c r="EX14" s="48" t="str">
        <f t="shared" si="28"/>
        <v/>
      </c>
      <c r="EY14" s="24">
        <f t="shared" si="17"/>
        <v>1.1287154805093205E-3</v>
      </c>
      <c r="EZ14" s="25">
        <f t="shared" si="18"/>
        <v>3.4062363514532313E-4</v>
      </c>
      <c r="FA14" s="43">
        <f t="shared" si="19"/>
        <v>4.397450555104012E-3</v>
      </c>
      <c r="FB14" s="43">
        <f t="shared" si="20"/>
        <v>1.3270621510174092E-3</v>
      </c>
      <c r="FC14" s="43">
        <f t="shared" si="21"/>
        <v>4.2686137735589713E-4</v>
      </c>
      <c r="FD14" s="43">
        <f t="shared" si="22"/>
        <v>1.2881818010726268E-4</v>
      </c>
      <c r="FE14" s="47"/>
      <c r="FF14" s="47"/>
      <c r="FG14" s="47" t="str">
        <f t="shared" si="29"/>
        <v/>
      </c>
      <c r="FH14" s="48" t="str">
        <f t="shared" si="30"/>
        <v/>
      </c>
    </row>
    <row r="15" spans="1:179" x14ac:dyDescent="0.35">
      <c r="A15" s="6" t="s">
        <v>44</v>
      </c>
      <c r="B15" s="11">
        <v>7.5520846152200491E-2</v>
      </c>
      <c r="C15" s="11">
        <v>3.8744249689159002E-3</v>
      </c>
      <c r="D15" s="11">
        <v>1.8700673494003898E-2</v>
      </c>
      <c r="E15" s="11">
        <v>6.8228365206511902E-4</v>
      </c>
      <c r="F15" s="11">
        <v>3.7188051617551105E-5</v>
      </c>
      <c r="G15" s="11">
        <v>2.98837460811151E-4</v>
      </c>
      <c r="H15" s="11">
        <v>5.06910155700405E-3</v>
      </c>
      <c r="I15" s="11">
        <v>3.63113089210891E-3</v>
      </c>
      <c r="J15" s="11">
        <v>4.1979110038149903E-3</v>
      </c>
      <c r="K15" s="11">
        <v>4.2809511280252396E-3</v>
      </c>
      <c r="L15" s="11">
        <v>0.26790537706977102</v>
      </c>
      <c r="M15" s="11">
        <v>4.7965907299319502E-2</v>
      </c>
      <c r="N15" s="11">
        <v>1.1119613605029199E-3</v>
      </c>
      <c r="O15" s="11">
        <v>0.140419157954286</v>
      </c>
      <c r="P15" s="11">
        <v>0</v>
      </c>
      <c r="Q15" s="11">
        <v>0.12077337388499901</v>
      </c>
      <c r="R15" s="11">
        <v>6.1764690972649097E-2</v>
      </c>
      <c r="S15" s="11">
        <v>3.3745514173912001E-3</v>
      </c>
      <c r="T15" s="11">
        <v>1.83724915678346E-2</v>
      </c>
      <c r="U15" s="11">
        <v>3.1455994561273203E-2</v>
      </c>
      <c r="V15" s="11">
        <v>3.8541799672959201E-3</v>
      </c>
      <c r="W15" s="11">
        <v>0.100427967768424</v>
      </c>
      <c r="X15" s="11">
        <v>4.3606474915571999E-3</v>
      </c>
      <c r="Y15" s="11">
        <v>6.3440480263490901E-3</v>
      </c>
      <c r="Z15" s="11">
        <v>5.2685268783699599E-2</v>
      </c>
      <c r="AA15" s="11">
        <v>4.0238593838441602E-4</v>
      </c>
      <c r="AB15" s="11">
        <v>4.6406757329304197E-5</v>
      </c>
      <c r="AC15" s="11">
        <v>1.5133020489691801E-3</v>
      </c>
      <c r="AD15" s="11">
        <v>1.3757313894624399E-4</v>
      </c>
      <c r="AE15" s="11">
        <v>3.9771928625629302E-4</v>
      </c>
      <c r="AF15" s="11">
        <v>1.9242380385385801E-5</v>
      </c>
      <c r="AG15" s="11">
        <v>2.0274678407583399E-3</v>
      </c>
      <c r="AH15" s="11">
        <v>2.4946945702722999E-2</v>
      </c>
      <c r="AI15" s="11">
        <v>1.6734135892783802E-2</v>
      </c>
      <c r="AJ15" s="11">
        <v>1.4067407449005101E-2</v>
      </c>
      <c r="AK15" s="11">
        <v>1.12245332492911E-2</v>
      </c>
      <c r="AL15" s="11">
        <v>0.15639326875650197</v>
      </c>
      <c r="AM15" s="11">
        <v>9.4234283889305906E-4</v>
      </c>
      <c r="AN15" s="11">
        <v>1.36396547958048E-4</v>
      </c>
      <c r="AO15" s="11">
        <v>0.59220493290405196</v>
      </c>
      <c r="AP15" s="11">
        <v>5.4765968943798309E-4</v>
      </c>
      <c r="AQ15" s="11">
        <v>3.6117924381380798E-2</v>
      </c>
      <c r="AR15" s="11">
        <v>4.9968987421426699E-3</v>
      </c>
      <c r="AS15" s="11">
        <v>1.86204981422745E-2</v>
      </c>
      <c r="AT15" s="11">
        <v>1.0887450737740801E-2</v>
      </c>
      <c r="AU15" s="11">
        <v>2.9237830931369498E-2</v>
      </c>
      <c r="AV15" s="11">
        <v>3.3064646757688498E-2</v>
      </c>
      <c r="AW15" s="11">
        <v>1.28157495061915E-2</v>
      </c>
      <c r="AX15" s="11">
        <v>5.4560758668303996E-2</v>
      </c>
      <c r="AY15" s="11">
        <v>8.4751022129948603E-2</v>
      </c>
      <c r="AZ15" s="11">
        <v>0</v>
      </c>
      <c r="BA15" s="11">
        <v>9.10705179767002E-3</v>
      </c>
      <c r="BB15" s="11">
        <v>1.2664342346999199E-2</v>
      </c>
      <c r="BC15" s="11">
        <v>6.3165781643553798E-3</v>
      </c>
      <c r="BD15" s="11">
        <v>1.2511782830954801E-2</v>
      </c>
      <c r="BE15" s="11">
        <v>1.2639029752174299E-3</v>
      </c>
      <c r="BF15" s="11">
        <v>1.4423811581681901E-3</v>
      </c>
      <c r="BG15" s="11">
        <v>1.2813983305991201E-3</v>
      </c>
      <c r="BH15" s="11">
        <v>1.58141438472051E-3</v>
      </c>
      <c r="BI15" s="11">
        <v>2.9477605846271304E-4</v>
      </c>
      <c r="BJ15" s="11">
        <v>0</v>
      </c>
      <c r="BK15" s="11">
        <v>5.88229124093356E-3</v>
      </c>
      <c r="BL15" s="11">
        <v>7.7913488311643405E-4</v>
      </c>
      <c r="BM15" s="11">
        <v>4.7853456671759697E-4</v>
      </c>
      <c r="BN15" s="11">
        <v>9.2459433290103199E-2</v>
      </c>
      <c r="BO15" s="11">
        <v>6.0490580642572102E-3</v>
      </c>
      <c r="BP15" s="11">
        <v>2.2839293274965699E-3</v>
      </c>
      <c r="BQ15" s="11">
        <v>9.3707435600793899E-3</v>
      </c>
      <c r="BR15" s="11">
        <v>9.2469602802153499E-4</v>
      </c>
      <c r="BS15" s="11">
        <v>7.9356061735319103E-2</v>
      </c>
      <c r="BT15" s="11">
        <v>4.7354534080382198E-2</v>
      </c>
      <c r="BU15" s="11">
        <v>2.0955545900370701E-2</v>
      </c>
      <c r="BV15" s="11">
        <v>0.109822034830726</v>
      </c>
      <c r="BW15" s="11">
        <v>0.58859888569681407</v>
      </c>
      <c r="BX15" s="11">
        <v>3.1347845911322204E-2</v>
      </c>
      <c r="BY15" s="11">
        <v>1.3727007899120101E-2</v>
      </c>
      <c r="BZ15" s="11">
        <v>0.163590632097037</v>
      </c>
      <c r="CA15" s="11">
        <v>8.9617402094409493E-2</v>
      </c>
      <c r="CB15" s="11">
        <v>3.0662483752166301E-3</v>
      </c>
      <c r="CC15" s="11">
        <v>1.0533826816188599E-3</v>
      </c>
      <c r="CD15" s="11">
        <v>1.6438649394332299E-4</v>
      </c>
      <c r="CE15" s="11">
        <v>6.9198801699330195E-2</v>
      </c>
      <c r="CF15" s="11">
        <v>6.7876506668750596E-3</v>
      </c>
      <c r="CG15" s="11">
        <v>9.9072767140302286E-3</v>
      </c>
      <c r="CH15" s="11">
        <v>1.6865467216037801E-3</v>
      </c>
      <c r="CI15" s="11">
        <v>1.4903636630000301E-4</v>
      </c>
      <c r="CJ15" s="11">
        <v>2.6686285786398003E-4</v>
      </c>
      <c r="CK15" s="11">
        <v>5.0532736130598993E-3</v>
      </c>
      <c r="CL15" s="11">
        <v>1.2529541486038701E-5</v>
      </c>
      <c r="CM15" s="11">
        <v>2.64461619046019E-3</v>
      </c>
      <c r="CN15" s="11">
        <v>7.1730020175226803E-4</v>
      </c>
      <c r="CO15" s="11">
        <v>9.4553448444504901E-4</v>
      </c>
      <c r="CP15" s="11">
        <v>1.08841188351846E-2</v>
      </c>
      <c r="CQ15" s="11">
        <v>2.8675051622808999E-2</v>
      </c>
      <c r="CR15" s="11">
        <v>9.3866396999501001E-3</v>
      </c>
      <c r="CS15" s="11">
        <v>3.4355674892466E-2</v>
      </c>
      <c r="CT15" s="11">
        <v>4.7073472245857701E-4</v>
      </c>
      <c r="CU15" s="11">
        <v>1.01264980088593E-2</v>
      </c>
      <c r="CV15" s="11">
        <v>3.1041079613720597E-3</v>
      </c>
      <c r="CW15" s="11">
        <v>4.8440592799603194E-2</v>
      </c>
      <c r="CX15" s="11">
        <v>5.6142845021726001E-3</v>
      </c>
      <c r="CY15" s="11">
        <v>6.6400405617543503E-3</v>
      </c>
      <c r="CZ15" s="11">
        <v>3.4692351879375603E-2</v>
      </c>
      <c r="DA15" s="11">
        <v>7.00169843858881E-3</v>
      </c>
      <c r="DB15" s="11">
        <v>1.8742075609921201E-3</v>
      </c>
      <c r="DC15" s="11">
        <v>5.5810217358191597E-2</v>
      </c>
      <c r="DD15" s="11">
        <v>4.1758009580411405E-2</v>
      </c>
      <c r="DE15" s="11">
        <v>8.5390661453855707E-4</v>
      </c>
      <c r="DF15" s="11">
        <v>3.5034671568479397E-3</v>
      </c>
      <c r="DG15" s="11">
        <v>4.46796373681105E-4</v>
      </c>
      <c r="DH15" s="11">
        <v>9.0578267011659098E-3</v>
      </c>
      <c r="DI15" s="11">
        <v>7.6951577503339601E-3</v>
      </c>
      <c r="DJ15" s="11">
        <v>1.11160181956283E-2</v>
      </c>
      <c r="DK15" s="11">
        <v>2.0794739862854601E-3</v>
      </c>
      <c r="DL15" s="10">
        <v>3.82820518796867</v>
      </c>
      <c r="DM15" s="11">
        <v>0.80574017275588095</v>
      </c>
      <c r="DN15" s="11">
        <v>1.7519411331982E-3</v>
      </c>
      <c r="DO15" s="11">
        <v>0.28573503364454905</v>
      </c>
      <c r="DP15" s="11">
        <v>2.8353879398657501E-2</v>
      </c>
      <c r="DQ15" s="11">
        <v>9.8435588252404005E-2</v>
      </c>
      <c r="DR15" s="11">
        <v>5.0403499276156498E-2</v>
      </c>
      <c r="DS15" s="11">
        <v>8.89850957617959</v>
      </c>
      <c r="DT15" s="10">
        <v>13.997134878609101</v>
      </c>
      <c r="DW15" s="50">
        <f t="shared" si="1"/>
        <v>2.0644750559659008E-3</v>
      </c>
      <c r="DX15" s="25">
        <f t="shared" si="2"/>
        <v>6.0036759011920912E-4</v>
      </c>
      <c r="DY15" s="43">
        <f t="shared" si="3"/>
        <v>5.3623340182222819E-2</v>
      </c>
      <c r="DZ15" s="43">
        <f t="shared" si="4"/>
        <v>1.5594141196480222E-2</v>
      </c>
      <c r="EA15" s="45"/>
      <c r="EB15" s="45"/>
      <c r="EC15" s="47" t="str">
        <f t="shared" si="23"/>
        <v/>
      </c>
      <c r="ED15" s="48" t="str">
        <f t="shared" si="24"/>
        <v/>
      </c>
      <c r="EE15" s="24">
        <f t="shared" si="5"/>
        <v>6.3835416327331241E-3</v>
      </c>
      <c r="EF15" s="25">
        <f t="shared" si="6"/>
        <v>1.668316904852657E-3</v>
      </c>
      <c r="EG15" s="43">
        <f t="shared" si="7"/>
        <v>2.8885052085900094E-2</v>
      </c>
      <c r="EH15" s="44">
        <f t="shared" si="8"/>
        <v>7.5490101678594755E-3</v>
      </c>
      <c r="EI15" s="43">
        <f t="shared" si="9"/>
        <v>7.442833330337786E-4</v>
      </c>
      <c r="EJ15" s="43">
        <f t="shared" si="10"/>
        <v>1.9451591889574577E-4</v>
      </c>
      <c r="EK15" s="47"/>
      <c r="EL15" s="47"/>
      <c r="EM15" s="47" t="str">
        <f t="shared" si="25"/>
        <v/>
      </c>
      <c r="EN15" s="48" t="str">
        <f t="shared" si="26"/>
        <v/>
      </c>
      <c r="EO15" s="24">
        <f t="shared" si="11"/>
        <v>6.1731058163585128E-3</v>
      </c>
      <c r="EP15" s="25">
        <f t="shared" si="12"/>
        <v>2.1468615170514233E-3</v>
      </c>
      <c r="EQ15" s="43">
        <f t="shared" si="13"/>
        <v>8.8030848126167162E-3</v>
      </c>
      <c r="ER15" s="44">
        <f t="shared" si="14"/>
        <v>3.0615065702364877E-3</v>
      </c>
      <c r="ES15" s="43">
        <f t="shared" si="15"/>
        <v>3.2546977531409046E-3</v>
      </c>
      <c r="ET15" s="43">
        <f t="shared" si="16"/>
        <v>1.1319075946075014E-3</v>
      </c>
      <c r="EU15" s="47"/>
      <c r="EV15" s="47"/>
      <c r="EW15" s="47" t="str">
        <f t="shared" si="27"/>
        <v/>
      </c>
      <c r="EX15" s="48" t="str">
        <f t="shared" si="28"/>
        <v/>
      </c>
      <c r="EY15" s="24">
        <f t="shared" si="17"/>
        <v>5.6419980561782023E-3</v>
      </c>
      <c r="EZ15" s="25">
        <f t="shared" si="18"/>
        <v>1.7026415607510549E-3</v>
      </c>
      <c r="FA15" s="43">
        <f t="shared" si="19"/>
        <v>2.1981099676989604E-2</v>
      </c>
      <c r="FB15" s="43">
        <f t="shared" si="20"/>
        <v>6.633453873680667E-3</v>
      </c>
      <c r="FC15" s="43">
        <f t="shared" si="21"/>
        <v>2.1337096043130195E-3</v>
      </c>
      <c r="FD15" s="43">
        <f t="shared" si="22"/>
        <v>6.4391065269843993E-4</v>
      </c>
      <c r="FE15" s="47"/>
      <c r="FF15" s="47"/>
      <c r="FG15" s="47" t="str">
        <f t="shared" si="29"/>
        <v/>
      </c>
      <c r="FH15" s="48" t="str">
        <f t="shared" si="30"/>
        <v/>
      </c>
    </row>
    <row r="16" spans="1:179" x14ac:dyDescent="0.35">
      <c r="A16" s="6" t="s">
        <v>45</v>
      </c>
      <c r="B16" s="11">
        <v>6.3239334391376398E-2</v>
      </c>
      <c r="C16" s="11">
        <v>5.8496622050403105E-3</v>
      </c>
      <c r="D16" s="11">
        <v>2.93883773162937E-2</v>
      </c>
      <c r="E16" s="11">
        <v>3.2344160288622401E-4</v>
      </c>
      <c r="F16" s="11">
        <v>4.8601518022072196E-5</v>
      </c>
      <c r="G16" s="11">
        <v>7.0409670182260695E-4</v>
      </c>
      <c r="H16" s="11">
        <v>9.0499649867042693E-3</v>
      </c>
      <c r="I16" s="11">
        <v>2.2887970836610399E-3</v>
      </c>
      <c r="J16" s="11">
        <v>4.8078156324080301E-4</v>
      </c>
      <c r="K16" s="11">
        <v>1.1585516348195399E-3</v>
      </c>
      <c r="L16" s="11">
        <v>9.6488003216821605E-2</v>
      </c>
      <c r="M16" s="11">
        <v>5.6898734382938602E-3</v>
      </c>
      <c r="N16" s="11">
        <v>3.4029516952610199E-4</v>
      </c>
      <c r="O16" s="11">
        <v>1.04041414158764E-2</v>
      </c>
      <c r="P16" s="11">
        <v>0</v>
      </c>
      <c r="Q16" s="11">
        <v>5.1954854712657501E-3</v>
      </c>
      <c r="R16" s="11">
        <v>4.1058600070797702E-3</v>
      </c>
      <c r="S16" s="11">
        <v>4.2470632209751698E-5</v>
      </c>
      <c r="T16" s="11">
        <v>6.1369956278920501E-3</v>
      </c>
      <c r="U16" s="11">
        <v>1.77664187722786E-3</v>
      </c>
      <c r="V16" s="11">
        <v>4.2558795585854396E-4</v>
      </c>
      <c r="W16" s="11">
        <v>5.0476601062549396E-3</v>
      </c>
      <c r="X16" s="11">
        <v>1.19494708239291E-3</v>
      </c>
      <c r="Y16" s="11">
        <v>9.4627819434911302E-4</v>
      </c>
      <c r="Z16" s="11">
        <v>4.5309175234793404E-3</v>
      </c>
      <c r="AA16" s="11">
        <v>2.56669257915209E-4</v>
      </c>
      <c r="AB16" s="11">
        <v>2.0054800560878201E-5</v>
      </c>
      <c r="AC16" s="11">
        <v>3.5655565310255505E-4</v>
      </c>
      <c r="AD16" s="11">
        <v>2.6383735134516901E-5</v>
      </c>
      <c r="AE16" s="11">
        <v>3.8470452359184497E-5</v>
      </c>
      <c r="AF16" s="11">
        <v>1.06984835201807E-5</v>
      </c>
      <c r="AG16" s="11">
        <v>2.5560509845110399E-4</v>
      </c>
      <c r="AH16" s="11">
        <v>1.1984156274627501E-3</v>
      </c>
      <c r="AI16" s="11">
        <v>5.1951425801069397E-4</v>
      </c>
      <c r="AJ16" s="11">
        <v>1.5240039556209299E-3</v>
      </c>
      <c r="AK16" s="11">
        <v>1.59258757629837E-3</v>
      </c>
      <c r="AL16" s="11">
        <v>4.6209287387050899E-4</v>
      </c>
      <c r="AM16" s="11">
        <v>2.2009981382198197E-3</v>
      </c>
      <c r="AN16" s="11">
        <v>1.1954924951408201E-4</v>
      </c>
      <c r="AO16" s="11">
        <v>4.9080028448059403E-3</v>
      </c>
      <c r="AP16" s="11">
        <v>3.3020339074966396E-4</v>
      </c>
      <c r="AQ16" s="11">
        <v>1.62305474055979E-3</v>
      </c>
      <c r="AR16" s="11">
        <v>2.1429892907435499E-4</v>
      </c>
      <c r="AS16" s="11">
        <v>1.7609073657882401E-4</v>
      </c>
      <c r="AT16" s="11">
        <v>1.2037231345869699E-4</v>
      </c>
      <c r="AU16" s="11">
        <v>5.94383873611448E-3</v>
      </c>
      <c r="AV16" s="11">
        <v>4.1942694419271103E-4</v>
      </c>
      <c r="AW16" s="11">
        <v>1.2954076708516002E-4</v>
      </c>
      <c r="AX16" s="11">
        <v>0.44577325467191198</v>
      </c>
      <c r="AY16" s="11">
        <v>1.37264965831642E-2</v>
      </c>
      <c r="AZ16" s="11">
        <v>0</v>
      </c>
      <c r="BA16" s="11">
        <v>4.1041876571233701E-3</v>
      </c>
      <c r="BB16" s="11">
        <v>3.1744511091358701E-3</v>
      </c>
      <c r="BC16" s="11">
        <v>1.2171276156683201E-3</v>
      </c>
      <c r="BD16" s="11">
        <v>6.2551539834525003E-3</v>
      </c>
      <c r="BE16" s="11">
        <v>7.8944543002294298E-4</v>
      </c>
      <c r="BF16" s="11">
        <v>1.2398199494915399E-4</v>
      </c>
      <c r="BG16" s="11">
        <v>5.0004897685337695E-4</v>
      </c>
      <c r="BH16" s="11">
        <v>1.9561479546615899E-4</v>
      </c>
      <c r="BI16" s="11">
        <v>7.33836597737272E-5</v>
      </c>
      <c r="BJ16" s="11">
        <v>0</v>
      </c>
      <c r="BK16" s="11">
        <v>1.4313820049690099E-3</v>
      </c>
      <c r="BL16" s="11">
        <v>2.4358505863812598E-4</v>
      </c>
      <c r="BM16" s="11">
        <v>8.9798752248676094E-5</v>
      </c>
      <c r="BN16" s="11">
        <v>1.2025993360381898E-3</v>
      </c>
      <c r="BO16" s="11">
        <v>5.9672642874237496E-3</v>
      </c>
      <c r="BP16" s="11">
        <v>7.7461288119455899E-4</v>
      </c>
      <c r="BQ16" s="11">
        <v>3.6397704355247001E-3</v>
      </c>
      <c r="BR16" s="11">
        <v>1.31542053201931E-2</v>
      </c>
      <c r="BS16" s="11">
        <v>3.0750465118363698E-2</v>
      </c>
      <c r="BT16" s="11">
        <v>4.3890766744299897E-3</v>
      </c>
      <c r="BU16" s="11">
        <v>3.0853692737388198E-2</v>
      </c>
      <c r="BV16" s="11">
        <v>7.6509367614317106E-2</v>
      </c>
      <c r="BW16" s="11">
        <v>0.107618831448215</v>
      </c>
      <c r="BX16" s="11">
        <v>4.9527772344134101E-2</v>
      </c>
      <c r="BY16" s="11">
        <v>3.5883104377684599E-3</v>
      </c>
      <c r="BZ16" s="11">
        <v>1.3514993792623199E-2</v>
      </c>
      <c r="CA16" s="11">
        <v>4.7830801074267196E-2</v>
      </c>
      <c r="CB16" s="11">
        <v>2.1546018013308302E-2</v>
      </c>
      <c r="CC16" s="11">
        <v>1.6780229261161902E-3</v>
      </c>
      <c r="CD16" s="11">
        <v>3.7339280776918401E-4</v>
      </c>
      <c r="CE16" s="11">
        <v>8.7676012861315194E-3</v>
      </c>
      <c r="CF16" s="11">
        <v>1.7657479718129001E-2</v>
      </c>
      <c r="CG16" s="11">
        <v>1.1361156797224901E-3</v>
      </c>
      <c r="CH16" s="11">
        <v>1.37067520053564E-3</v>
      </c>
      <c r="CI16" s="11">
        <v>3.05988360949544E-4</v>
      </c>
      <c r="CJ16" s="11">
        <v>2.3582112513868699E-3</v>
      </c>
      <c r="CK16" s="11">
        <v>5.7345421408099501E-3</v>
      </c>
      <c r="CL16" s="11">
        <v>5.9766701052314097E-5</v>
      </c>
      <c r="CM16" s="11">
        <v>7.1298726957482808E-3</v>
      </c>
      <c r="CN16" s="11">
        <v>3.61211002012815E-3</v>
      </c>
      <c r="CO16" s="11">
        <v>1.6431605000043897E-2</v>
      </c>
      <c r="CP16" s="11">
        <v>7.9705854944620291E-3</v>
      </c>
      <c r="CQ16" s="11">
        <v>6.1605919456022E-4</v>
      </c>
      <c r="CR16" s="11">
        <v>9.4807904673584915E-3</v>
      </c>
      <c r="CS16" s="11">
        <v>0.108814778334221</v>
      </c>
      <c r="CT16" s="11">
        <v>1.00504798058381E-2</v>
      </c>
      <c r="CU16" s="11">
        <v>5.4739120032319601E-2</v>
      </c>
      <c r="CV16" s="11">
        <v>1.0613414722047401E-2</v>
      </c>
      <c r="CW16" s="11">
        <v>1.9251836843024801E-2</v>
      </c>
      <c r="CX16" s="11">
        <v>6.6488930224667603E-4</v>
      </c>
      <c r="CY16" s="11">
        <v>5.1125643312042507E-3</v>
      </c>
      <c r="CZ16" s="11">
        <v>1.47587400013716E-2</v>
      </c>
      <c r="DA16" s="11">
        <v>4.6291530596492703E-3</v>
      </c>
      <c r="DB16" s="11">
        <v>1.5389388613520601E-3</v>
      </c>
      <c r="DC16" s="11">
        <v>1.84984891023505E-2</v>
      </c>
      <c r="DD16" s="11">
        <v>6.7376538053648804E-3</v>
      </c>
      <c r="DE16" s="11">
        <v>1.5364894286040401E-3</v>
      </c>
      <c r="DF16" s="11">
        <v>3.7879103159445299E-3</v>
      </c>
      <c r="DG16" s="11">
        <v>6.3039509986955898E-4</v>
      </c>
      <c r="DH16" s="11">
        <v>5.6622916445658502E-3</v>
      </c>
      <c r="DI16" s="11">
        <v>1.53146350912374E-2</v>
      </c>
      <c r="DJ16" s="11">
        <v>9.1741212536428796E-3</v>
      </c>
      <c r="DK16" s="11">
        <v>1.6339075474082698E-4</v>
      </c>
      <c r="DL16" s="10">
        <v>1.5422309998281201</v>
      </c>
      <c r="DM16" s="11">
        <v>2.8016424414554503E-2</v>
      </c>
      <c r="DN16" s="11">
        <v>4.8804335202198602E-3</v>
      </c>
      <c r="DO16" s="11">
        <v>0.10560739725055</v>
      </c>
      <c r="DP16" s="11">
        <v>1.24343560959417E-2</v>
      </c>
      <c r="DQ16" s="11">
        <v>4.1329623886281294E-2</v>
      </c>
      <c r="DR16" s="11">
        <v>0.68078946893706305</v>
      </c>
      <c r="DS16" s="11">
        <v>24.903259742834098</v>
      </c>
      <c r="DT16" s="10">
        <v>27.318548446766801</v>
      </c>
      <c r="DW16" s="50">
        <f t="shared" si="1"/>
        <v>7.9998385514583391E-4</v>
      </c>
      <c r="DX16" s="25">
        <f t="shared" si="2"/>
        <v>2.3264237456406046E-4</v>
      </c>
      <c r="DY16" s="43">
        <f t="shared" si="3"/>
        <v>2.077903837142785E-2</v>
      </c>
      <c r="DZ16" s="43">
        <f t="shared" si="4"/>
        <v>6.0427279835609544E-3</v>
      </c>
      <c r="EA16" s="45"/>
      <c r="EB16" s="45"/>
      <c r="EC16" s="47" t="str">
        <f t="shared" si="23"/>
        <v/>
      </c>
      <c r="ED16" s="48" t="str">
        <f t="shared" si="24"/>
        <v/>
      </c>
      <c r="EE16" s="24">
        <f t="shared" si="5"/>
        <v>5.9166147919273448E-4</v>
      </c>
      <c r="EF16" s="25">
        <f t="shared" si="6"/>
        <v>1.5462871623267665E-4</v>
      </c>
      <c r="EG16" s="43">
        <f t="shared" si="7"/>
        <v>2.6772242787716644E-3</v>
      </c>
      <c r="EH16" s="44">
        <f t="shared" si="8"/>
        <v>6.9968346402785324E-4</v>
      </c>
      <c r="EI16" s="43">
        <f t="shared" si="9"/>
        <v>6.8984241522479359E-5</v>
      </c>
      <c r="EJ16" s="43">
        <f t="shared" si="10"/>
        <v>1.802879700983731E-5</v>
      </c>
      <c r="EK16" s="47"/>
      <c r="EL16" s="47"/>
      <c r="EM16" s="47" t="str">
        <f t="shared" si="25"/>
        <v/>
      </c>
      <c r="EN16" s="48" t="str">
        <f t="shared" si="26"/>
        <v/>
      </c>
      <c r="EO16" s="24">
        <f t="shared" si="11"/>
        <v>9.0889118803600451E-3</v>
      </c>
      <c r="EP16" s="25">
        <f t="shared" si="12"/>
        <v>3.1609105251539146E-3</v>
      </c>
      <c r="EQ16" s="43">
        <f t="shared" si="13"/>
        <v>1.2961135693670476E-2</v>
      </c>
      <c r="ER16" s="44">
        <f t="shared" si="14"/>
        <v>4.5075792098501627E-3</v>
      </c>
      <c r="ES16" s="43">
        <f t="shared" si="15"/>
        <v>4.7920223556047192E-3</v>
      </c>
      <c r="ET16" s="43">
        <f t="shared" si="16"/>
        <v>1.6665530593749994E-3</v>
      </c>
      <c r="EU16" s="47"/>
      <c r="EV16" s="47"/>
      <c r="EW16" s="47" t="str">
        <f t="shared" si="27"/>
        <v/>
      </c>
      <c r="EX16" s="48" t="str">
        <f t="shared" si="28"/>
        <v/>
      </c>
      <c r="EY16" s="24">
        <f t="shared" si="17"/>
        <v>3.9305928361712452E-3</v>
      </c>
      <c r="EZ16" s="25">
        <f t="shared" si="18"/>
        <v>1.1861738792921246E-3</v>
      </c>
      <c r="FA16" s="43">
        <f t="shared" si="19"/>
        <v>1.5313502780620688E-2</v>
      </c>
      <c r="FB16" s="43">
        <f t="shared" si="20"/>
        <v>4.6213072063026068E-3</v>
      </c>
      <c r="FC16" s="43">
        <f t="shared" si="21"/>
        <v>1.4864846817872852E-3</v>
      </c>
      <c r="FD16" s="43">
        <f t="shared" si="22"/>
        <v>4.4859118585823535E-4</v>
      </c>
      <c r="FE16" s="47"/>
      <c r="FF16" s="47"/>
      <c r="FG16" s="47" t="str">
        <f t="shared" si="29"/>
        <v/>
      </c>
      <c r="FH16" s="48" t="str">
        <f t="shared" si="30"/>
        <v/>
      </c>
    </row>
    <row r="17" spans="1:166" x14ac:dyDescent="0.35">
      <c r="A17" s="6" t="s">
        <v>46</v>
      </c>
      <c r="B17" s="11">
        <v>0.34441663670661105</v>
      </c>
      <c r="C17" s="11">
        <v>4.6239948480122299E-2</v>
      </c>
      <c r="D17" s="11">
        <v>0.18126189910662199</v>
      </c>
      <c r="E17" s="11">
        <v>4.8923522334765003E-4</v>
      </c>
      <c r="F17" s="11">
        <v>3.0342854032799199E-4</v>
      </c>
      <c r="G17" s="11">
        <v>7.8903708467305701E-4</v>
      </c>
      <c r="H17" s="11">
        <v>3.4714710886045302E-2</v>
      </c>
      <c r="I17" s="11">
        <v>1.9729529530683802E-2</v>
      </c>
      <c r="J17" s="11">
        <v>6.5031785768434299E-3</v>
      </c>
      <c r="K17" s="11">
        <v>1.6065038743845201E-2</v>
      </c>
      <c r="L17" s="11">
        <v>1.68977744970107</v>
      </c>
      <c r="M17" s="11">
        <v>0.22867610096402</v>
      </c>
      <c r="N17" s="11">
        <v>2.4038090191073599E-2</v>
      </c>
      <c r="O17" s="11">
        <v>0.13780757706412503</v>
      </c>
      <c r="P17" s="11">
        <v>0</v>
      </c>
      <c r="Q17" s="11">
        <v>4.4613300158332696E-2</v>
      </c>
      <c r="R17" s="11">
        <v>2.8250006066599699E-2</v>
      </c>
      <c r="S17" s="11">
        <v>3.36809516808191E-4</v>
      </c>
      <c r="T17" s="11">
        <v>5.6522562474550101E-3</v>
      </c>
      <c r="U17" s="11">
        <v>8.3456225335354108E-3</v>
      </c>
      <c r="V17" s="11">
        <v>8.6584764603612491E-3</v>
      </c>
      <c r="W17" s="11">
        <v>1.9237732438368502E-2</v>
      </c>
      <c r="X17" s="11">
        <v>2.75413502136758E-3</v>
      </c>
      <c r="Y17" s="11">
        <v>4.9997575876904905E-3</v>
      </c>
      <c r="Z17" s="11">
        <v>2.73441228713837E-2</v>
      </c>
      <c r="AA17" s="11">
        <v>2.2961028410509996E-3</v>
      </c>
      <c r="AB17" s="11">
        <v>1.84915537572158E-4</v>
      </c>
      <c r="AC17" s="11">
        <v>2.6377259076457997E-3</v>
      </c>
      <c r="AD17" s="11">
        <v>1.1725406089395899E-3</v>
      </c>
      <c r="AE17" s="11">
        <v>1.6531300291538001E-3</v>
      </c>
      <c r="AF17" s="11">
        <v>2.2770012109906698E-4</v>
      </c>
      <c r="AG17" s="11">
        <v>6.5259950072473899E-3</v>
      </c>
      <c r="AH17" s="11">
        <v>2.8284667728834898E-2</v>
      </c>
      <c r="AI17" s="11">
        <v>1.18568147744386E-2</v>
      </c>
      <c r="AJ17" s="11">
        <v>3.8034745102648497E-3</v>
      </c>
      <c r="AK17" s="11">
        <v>6.5080751510350598E-3</v>
      </c>
      <c r="AL17" s="11">
        <v>1.9461769240201199E-3</v>
      </c>
      <c r="AM17" s="11">
        <v>1.00327551340057E-2</v>
      </c>
      <c r="AN17" s="11">
        <v>3.4302519891188702E-4</v>
      </c>
      <c r="AO17" s="11">
        <v>1.2748521007326901</v>
      </c>
      <c r="AP17" s="11">
        <v>6.6722290914077104E-3</v>
      </c>
      <c r="AQ17" s="11">
        <v>1.22409079840102E-2</v>
      </c>
      <c r="AR17" s="11">
        <v>7.1326888554879096E-3</v>
      </c>
      <c r="AS17" s="11">
        <v>3.1607546322762301E-3</v>
      </c>
      <c r="AT17" s="11">
        <v>1.38056759314223E-2</v>
      </c>
      <c r="AU17" s="11">
        <v>4.8066047746614897</v>
      </c>
      <c r="AV17" s="11">
        <v>7.3567093693846605E-2</v>
      </c>
      <c r="AW17" s="11">
        <v>0.95431287947060206</v>
      </c>
      <c r="AX17" s="11">
        <v>3.7455548229145301</v>
      </c>
      <c r="AY17" s="11">
        <v>70.3899848028272</v>
      </c>
      <c r="AZ17" s="11">
        <v>0</v>
      </c>
      <c r="BA17" s="11">
        <v>8.6763067426211087E-3</v>
      </c>
      <c r="BB17" s="11">
        <v>4.58004652872138E-3</v>
      </c>
      <c r="BC17" s="11">
        <v>3.6179367755915302E-3</v>
      </c>
      <c r="BD17" s="11">
        <v>3.8038627925223299E-2</v>
      </c>
      <c r="BE17" s="11">
        <v>2.1793329385228098E-3</v>
      </c>
      <c r="BF17" s="11">
        <v>1.8735942341021E-3</v>
      </c>
      <c r="BG17" s="11">
        <v>3.3450770213804899E-3</v>
      </c>
      <c r="BH17" s="11">
        <v>1.9028916923621501E-3</v>
      </c>
      <c r="BI17" s="11">
        <v>1.0328587330207099E-3</v>
      </c>
      <c r="BJ17" s="11">
        <v>0</v>
      </c>
      <c r="BK17" s="11">
        <v>1.8576694085863099E-2</v>
      </c>
      <c r="BL17" s="11">
        <v>5.1632818170915798E-3</v>
      </c>
      <c r="BM17" s="11">
        <v>3.6458163121006102E-3</v>
      </c>
      <c r="BN17" s="11">
        <v>6.60129262451276E-3</v>
      </c>
      <c r="BO17" s="11">
        <v>8.6182776993106294E-2</v>
      </c>
      <c r="BP17" s="11">
        <v>2.3824046046020697E-3</v>
      </c>
      <c r="BQ17" s="11">
        <v>0.153987342850925</v>
      </c>
      <c r="BR17" s="11">
        <v>7.3786927022667292E-3</v>
      </c>
      <c r="BS17" s="11">
        <v>1.07261769763881</v>
      </c>
      <c r="BT17" s="11">
        <v>0.49080926196480801</v>
      </c>
      <c r="BU17" s="11">
        <v>0.38210124725999001</v>
      </c>
      <c r="BV17" s="11">
        <v>2.2789477409975101</v>
      </c>
      <c r="BW17" s="11">
        <v>0.237302456343192</v>
      </c>
      <c r="BX17" s="11">
        <v>0.247531033882957</v>
      </c>
      <c r="BY17" s="11">
        <v>7.747486278408941E-2</v>
      </c>
      <c r="BZ17" s="11">
        <v>0.12238668656741999</v>
      </c>
      <c r="CA17" s="11">
        <v>2.8883117159693199E-2</v>
      </c>
      <c r="CB17" s="11">
        <v>2.5402217763033499E-2</v>
      </c>
      <c r="CC17" s="11">
        <v>1.5314576097156299E-3</v>
      </c>
      <c r="CD17" s="11">
        <v>1.15530372192755E-3</v>
      </c>
      <c r="CE17" s="11">
        <v>1.52167176938698E-2</v>
      </c>
      <c r="CF17" s="11">
        <v>3.9160689241791398E-2</v>
      </c>
      <c r="CG17" s="11">
        <v>8.7248366688479698E-3</v>
      </c>
      <c r="CH17" s="11">
        <v>5.49478203512835E-3</v>
      </c>
      <c r="CI17" s="11">
        <v>2.08206201316888E-3</v>
      </c>
      <c r="CJ17" s="11">
        <v>6.3507687743162801E-3</v>
      </c>
      <c r="CK17" s="11">
        <v>2.8082588627721602E-2</v>
      </c>
      <c r="CL17" s="11">
        <v>3.0376275213374999E-4</v>
      </c>
      <c r="CM17" s="11">
        <v>4.2817283635597503E-2</v>
      </c>
      <c r="CN17" s="11">
        <v>2.9369367656460598E-2</v>
      </c>
      <c r="CO17" s="11">
        <v>3.3208066468892197E-2</v>
      </c>
      <c r="CP17" s="11">
        <v>5.2457312636275497E-2</v>
      </c>
      <c r="CQ17" s="11">
        <v>0.23844448011783798</v>
      </c>
      <c r="CR17" s="11">
        <v>8.0483976776098295E-2</v>
      </c>
      <c r="CS17" s="11">
        <v>0.27334250354379103</v>
      </c>
      <c r="CT17" s="11">
        <v>2.5498973571880402E-2</v>
      </c>
      <c r="CU17" s="11">
        <v>0.100303741927203</v>
      </c>
      <c r="CV17" s="11">
        <v>1.63391901394297E-2</v>
      </c>
      <c r="CW17" s="11">
        <v>0.46453702754723603</v>
      </c>
      <c r="CX17" s="11">
        <v>2.4495508711340399E-2</v>
      </c>
      <c r="CY17" s="11">
        <v>1.90683400735377E-2</v>
      </c>
      <c r="CZ17" s="11">
        <v>5.84117715799388E-2</v>
      </c>
      <c r="DA17" s="11">
        <v>1.5985571620208399E-2</v>
      </c>
      <c r="DB17" s="11">
        <v>5.41095022599651E-3</v>
      </c>
      <c r="DC17" s="11">
        <v>0.136097632366419</v>
      </c>
      <c r="DD17" s="11">
        <v>3.41156949271769E-2</v>
      </c>
      <c r="DE17" s="11">
        <v>3.38956245547062E-3</v>
      </c>
      <c r="DF17" s="11">
        <v>9.3860686095267702E-3</v>
      </c>
      <c r="DG17" s="11">
        <v>1.9938459805554903E-3</v>
      </c>
      <c r="DH17" s="11">
        <v>1.8421658530288001E-2</v>
      </c>
      <c r="DI17" s="11">
        <v>1.68862759089436E-2</v>
      </c>
      <c r="DJ17" s="11">
        <v>2.14100892746702E-2</v>
      </c>
      <c r="DK17" s="11">
        <v>2.5072968191054202E-3</v>
      </c>
      <c r="DL17" s="10">
        <v>91.391472367156595</v>
      </c>
      <c r="DM17" s="11">
        <v>0.819215123763532</v>
      </c>
      <c r="DN17" s="11">
        <v>2.0967930823267603E-2</v>
      </c>
      <c r="DO17" s="11">
        <v>2.2442077725946898</v>
      </c>
      <c r="DP17" s="11">
        <v>0.25204385037330501</v>
      </c>
      <c r="DQ17" s="11">
        <v>0.84380964950165094</v>
      </c>
      <c r="DR17" s="11">
        <v>13.7519928727648</v>
      </c>
      <c r="DS17" s="11">
        <v>969.335620913198</v>
      </c>
      <c r="DT17" s="10">
        <v>1078.65933048018</v>
      </c>
      <c r="DW17" s="50">
        <f t="shared" si="1"/>
        <v>2.7904515835837342E-2</v>
      </c>
      <c r="DX17" s="25">
        <f t="shared" si="2"/>
        <v>8.1148797983256835E-3</v>
      </c>
      <c r="DY17" s="43">
        <f t="shared" si="3"/>
        <v>0.7248008838669372</v>
      </c>
      <c r="DZ17" s="43">
        <f t="shared" si="4"/>
        <v>0.21077850212139024</v>
      </c>
      <c r="EA17" s="45"/>
      <c r="EB17" s="45"/>
      <c r="EC17" s="47" t="str">
        <f t="shared" si="23"/>
        <v/>
      </c>
      <c r="ED17" s="48" t="str">
        <f t="shared" si="24"/>
        <v/>
      </c>
      <c r="EE17" s="24">
        <f t="shared" si="5"/>
        <v>6.6162647744882688E-2</v>
      </c>
      <c r="EF17" s="25">
        <f t="shared" si="6"/>
        <v>1.7291383068075934E-2</v>
      </c>
      <c r="EG17" s="43">
        <f t="shared" si="7"/>
        <v>0.29938107029056088</v>
      </c>
      <c r="EH17" s="44">
        <f t="shared" si="8"/>
        <v>7.8242224973909758E-2</v>
      </c>
      <c r="EI17" s="43">
        <f t="shared" si="9"/>
        <v>7.7141747981076944E-3</v>
      </c>
      <c r="EJ17" s="43">
        <f t="shared" si="10"/>
        <v>2.0160733591332784E-3</v>
      </c>
      <c r="EK17" s="47"/>
      <c r="EL17" s="47"/>
      <c r="EM17" s="47" t="str">
        <f t="shared" si="25"/>
        <v/>
      </c>
      <c r="EN17" s="48" t="str">
        <f t="shared" si="26"/>
        <v/>
      </c>
      <c r="EO17" s="24">
        <f t="shared" si="11"/>
        <v>0.11255977024472366</v>
      </c>
      <c r="EP17" s="25">
        <f t="shared" si="12"/>
        <v>3.9145649903842956E-2</v>
      </c>
      <c r="EQ17" s="43">
        <f t="shared" si="13"/>
        <v>0.16051453408220781</v>
      </c>
      <c r="ER17" s="44">
        <f t="shared" si="14"/>
        <v>5.5823192797918107E-2</v>
      </c>
      <c r="ES17" s="43">
        <f t="shared" si="15"/>
        <v>5.9345820759908116E-2</v>
      </c>
      <c r="ET17" s="43">
        <f t="shared" si="16"/>
        <v>2.0639085506950712E-2</v>
      </c>
      <c r="EU17" s="47"/>
      <c r="EV17" s="47"/>
      <c r="EW17" s="47" t="str">
        <f t="shared" si="27"/>
        <v/>
      </c>
      <c r="EX17" s="48" t="str">
        <f t="shared" si="28"/>
        <v/>
      </c>
      <c r="EY17" s="24">
        <f t="shared" si="17"/>
        <v>0.11707867865185738</v>
      </c>
      <c r="EZ17" s="25">
        <f t="shared" si="18"/>
        <v>3.5331990930443778E-2</v>
      </c>
      <c r="FA17" s="43">
        <f t="shared" si="19"/>
        <v>0.45613594330799384</v>
      </c>
      <c r="FB17" s="43">
        <f t="shared" si="20"/>
        <v>0.13765265544147634</v>
      </c>
      <c r="FC17" s="43">
        <f t="shared" si="21"/>
        <v>4.4277204389709467E-2</v>
      </c>
      <c r="FD17" s="43">
        <f t="shared" si="22"/>
        <v>1.3361969932838851E-2</v>
      </c>
      <c r="FE17" s="47"/>
      <c r="FF17" s="47"/>
      <c r="FG17" s="47" t="str">
        <f t="shared" si="29"/>
        <v/>
      </c>
      <c r="FH17" s="48" t="str">
        <f t="shared" si="30"/>
        <v/>
      </c>
    </row>
    <row r="18" spans="1:166" x14ac:dyDescent="0.35">
      <c r="A18" s="6" t="s">
        <v>47</v>
      </c>
      <c r="B18" s="11">
        <v>0.35141813202690297</v>
      </c>
      <c r="C18" s="11">
        <v>5.0828862956962095E-2</v>
      </c>
      <c r="D18" s="11">
        <v>0.17457033288152399</v>
      </c>
      <c r="E18" s="11">
        <v>6.4756155972573695E-4</v>
      </c>
      <c r="F18" s="11">
        <v>2.1678864083354699E-4</v>
      </c>
      <c r="G18" s="11">
        <v>1.46213766441058E-3</v>
      </c>
      <c r="H18" s="11">
        <v>2.8033193741752199E-2</v>
      </c>
      <c r="I18" s="11">
        <v>9.3044010666667003E-3</v>
      </c>
      <c r="J18" s="11">
        <v>4.0013816457718596E-3</v>
      </c>
      <c r="K18" s="11">
        <v>7.1459136356731793E-3</v>
      </c>
      <c r="L18" s="11">
        <v>1.1541411210400199</v>
      </c>
      <c r="M18" s="11">
        <v>0.139178086305626</v>
      </c>
      <c r="N18" s="11">
        <v>1.8038070012293801E-2</v>
      </c>
      <c r="O18" s="11">
        <v>0.100854933411654</v>
      </c>
      <c r="P18" s="11">
        <v>0</v>
      </c>
      <c r="Q18" s="11">
        <v>3.5553868118254596E-2</v>
      </c>
      <c r="R18" s="11">
        <v>4.2352649108654501E-2</v>
      </c>
      <c r="S18" s="11">
        <v>3.1211328124932904E-4</v>
      </c>
      <c r="T18" s="11">
        <v>9.7526088855734907E-3</v>
      </c>
      <c r="U18" s="11">
        <v>1.40035884163635E-2</v>
      </c>
      <c r="V18" s="11">
        <v>2.2172451037786702E-3</v>
      </c>
      <c r="W18" s="11">
        <v>1.34571687429896</v>
      </c>
      <c r="X18" s="11">
        <v>3.7003622948830498E-3</v>
      </c>
      <c r="Y18" s="11">
        <v>1.7295227525122199E-3</v>
      </c>
      <c r="Z18" s="11">
        <v>1.51930283075172E-2</v>
      </c>
      <c r="AA18" s="11">
        <v>5.7018870157642305E-4</v>
      </c>
      <c r="AB18" s="11">
        <v>4.4025433825826797E-4</v>
      </c>
      <c r="AC18" s="11">
        <v>1.4803738675841901E-3</v>
      </c>
      <c r="AD18" s="11">
        <v>1.13234864563451E-4</v>
      </c>
      <c r="AE18" s="11">
        <v>1.77033216355348E-4</v>
      </c>
      <c r="AF18" s="11">
        <v>6.8945500325496702E-5</v>
      </c>
      <c r="AG18" s="11">
        <v>5.6554156400729898E-3</v>
      </c>
      <c r="AH18" s="11">
        <v>1.48408957666225E-2</v>
      </c>
      <c r="AI18" s="11">
        <v>1.02636144837048E-3</v>
      </c>
      <c r="AJ18" s="11">
        <v>1.2365699616192802E-3</v>
      </c>
      <c r="AK18" s="11">
        <v>5.1838374193276708E-3</v>
      </c>
      <c r="AL18" s="11">
        <v>1.47230556785282E-3</v>
      </c>
      <c r="AM18" s="11">
        <v>3.5552145404283103E-3</v>
      </c>
      <c r="AN18" s="11">
        <v>1.06753155999583E-4</v>
      </c>
      <c r="AO18" s="11">
        <v>0.20240174809948</v>
      </c>
      <c r="AP18" s="11">
        <v>4.9024419706793503E-4</v>
      </c>
      <c r="AQ18" s="11">
        <v>8.3338999071534501E-3</v>
      </c>
      <c r="AR18" s="11">
        <v>1.03336618364733E-3</v>
      </c>
      <c r="AS18" s="11">
        <v>0.49274032452797301</v>
      </c>
      <c r="AT18" s="11">
        <v>0.66103063686775598</v>
      </c>
      <c r="AU18" s="11">
        <v>8.9680492552376414</v>
      </c>
      <c r="AV18" s="11">
        <v>0.36594810232497799</v>
      </c>
      <c r="AW18" s="11">
        <v>1.91599831572168</v>
      </c>
      <c r="AX18" s="11">
        <v>0.91382427520091103</v>
      </c>
      <c r="AY18" s="11">
        <v>1.15633154616747E-2</v>
      </c>
      <c r="AZ18" s="11">
        <v>0</v>
      </c>
      <c r="BA18" s="11">
        <v>1.89031574956545E-2</v>
      </c>
      <c r="BB18" s="11">
        <v>2.7099540166725698E-2</v>
      </c>
      <c r="BC18" s="11">
        <v>5.3892891218738602E-2</v>
      </c>
      <c r="BD18" s="11">
        <v>1.69236697992757E-2</v>
      </c>
      <c r="BE18" s="11">
        <v>2.3727936046151797E-3</v>
      </c>
      <c r="BF18" s="11">
        <v>2.51175476769934E-3</v>
      </c>
      <c r="BG18" s="11">
        <v>3.9107294536079498E-3</v>
      </c>
      <c r="BH18" s="11">
        <v>2.7469880083774503E-3</v>
      </c>
      <c r="BI18" s="11">
        <v>2.9745730723721E-3</v>
      </c>
      <c r="BJ18" s="11">
        <v>0</v>
      </c>
      <c r="BK18" s="11">
        <v>3.2162216914478001E-2</v>
      </c>
      <c r="BL18" s="11">
        <v>2.3483917717888798E-3</v>
      </c>
      <c r="BM18" s="11">
        <v>0.12185381479073801</v>
      </c>
      <c r="BN18" s="11">
        <v>3.32002366215865E-3</v>
      </c>
      <c r="BO18" s="11">
        <v>3.24486332990939E-2</v>
      </c>
      <c r="BP18" s="11">
        <v>2.88738617329274E-3</v>
      </c>
      <c r="BQ18" s="11">
        <v>0.31469127628686</v>
      </c>
      <c r="BR18" s="11">
        <v>8.9575033073880692E-2</v>
      </c>
      <c r="BS18" s="11">
        <v>1.1984348045434701</v>
      </c>
      <c r="BT18" s="11">
        <v>0.65740017575951204</v>
      </c>
      <c r="BU18" s="11">
        <v>0.96924589054993704</v>
      </c>
      <c r="BV18" s="11">
        <v>14.669416097832599</v>
      </c>
      <c r="BW18" s="11">
        <v>0.23841466245356499</v>
      </c>
      <c r="BX18" s="11">
        <v>0.28410592471849899</v>
      </c>
      <c r="BY18" s="11">
        <v>2.8292006190394601E-2</v>
      </c>
      <c r="BZ18" s="11">
        <v>5.05198017384638E-2</v>
      </c>
      <c r="CA18" s="11">
        <v>5.1025174614689001E-2</v>
      </c>
      <c r="CB18" s="11">
        <v>1.0778883156426701E-2</v>
      </c>
      <c r="CC18" s="11">
        <v>2.7349575591583699E-3</v>
      </c>
      <c r="CD18" s="11">
        <v>1.9786421004926997E-3</v>
      </c>
      <c r="CE18" s="11">
        <v>1.4816663062913E-2</v>
      </c>
      <c r="CF18" s="11">
        <v>3.0829402741768E-2</v>
      </c>
      <c r="CG18" s="11">
        <v>4.2572679967438102E-3</v>
      </c>
      <c r="CH18" s="11">
        <v>5.5217601389454E-3</v>
      </c>
      <c r="CI18" s="11">
        <v>9.9944865828211589E-4</v>
      </c>
      <c r="CJ18" s="11">
        <v>9.8726110293504404E-3</v>
      </c>
      <c r="CK18" s="11">
        <v>4.3640388822907501E-2</v>
      </c>
      <c r="CL18" s="11">
        <v>6.8401077713182304E-3</v>
      </c>
      <c r="CM18" s="11">
        <v>2.7547259186471499E-2</v>
      </c>
      <c r="CN18" s="11">
        <v>1.22611422560108E-2</v>
      </c>
      <c r="CO18" s="11">
        <v>7.39141937078754E-2</v>
      </c>
      <c r="CP18" s="11">
        <v>2.0372397002831701E-2</v>
      </c>
      <c r="CQ18" s="11">
        <v>0.20146681168028902</v>
      </c>
      <c r="CR18" s="11">
        <v>7.4962959228416906E-2</v>
      </c>
      <c r="CS18" s="11">
        <v>0.55743804425471699</v>
      </c>
      <c r="CT18" s="11">
        <v>6.2592335138512298E-2</v>
      </c>
      <c r="CU18" s="11">
        <v>0.26793244014550599</v>
      </c>
      <c r="CV18" s="11">
        <v>4.1368166696813001E-2</v>
      </c>
      <c r="CW18" s="11">
        <v>0.17130488555603599</v>
      </c>
      <c r="CX18" s="11">
        <v>1.5389390697926199E-2</v>
      </c>
      <c r="CY18" s="11">
        <v>2.5180249873831398E-2</v>
      </c>
      <c r="CZ18" s="11">
        <v>7.7241526940864599E-2</v>
      </c>
      <c r="DA18" s="11">
        <v>2.7700355146039402E-2</v>
      </c>
      <c r="DB18" s="11">
        <v>1.0996318142940699E-2</v>
      </c>
      <c r="DC18" s="11">
        <v>0.197039825986178</v>
      </c>
      <c r="DD18" s="11">
        <v>6.8476583482862591E-2</v>
      </c>
      <c r="DE18" s="11">
        <v>1.0045345432334899E-2</v>
      </c>
      <c r="DF18" s="11">
        <v>6.5957783794652808E-2</v>
      </c>
      <c r="DG18" s="11">
        <v>1.6329916980310399E-2</v>
      </c>
      <c r="DH18" s="11">
        <v>2.6546674505949299E-2</v>
      </c>
      <c r="DI18" s="11">
        <v>2.78448759816592E-2</v>
      </c>
      <c r="DJ18" s="11">
        <v>6.8030678900916297E-2</v>
      </c>
      <c r="DK18" s="11">
        <v>2.6138651679293197E-3</v>
      </c>
      <c r="DL18" s="10">
        <v>38.248015215763097</v>
      </c>
      <c r="DM18" s="11">
        <v>0.48591165653831803</v>
      </c>
      <c r="DN18" s="11">
        <v>3.7595393232320203E-2</v>
      </c>
      <c r="DO18" s="11">
        <v>0.495085884501198</v>
      </c>
      <c r="DP18" s="11">
        <v>2.3594989160275401E-2</v>
      </c>
      <c r="DQ18" s="11">
        <v>0.122107011921849</v>
      </c>
      <c r="DR18" s="11">
        <v>3.1184706266722699</v>
      </c>
      <c r="DS18" s="11">
        <v>100.151288229221</v>
      </c>
      <c r="DT18" s="10">
        <v>142.68206900701</v>
      </c>
      <c r="DW18" s="50">
        <f t="shared" si="1"/>
        <v>3.1177690854083746E-2</v>
      </c>
      <c r="DX18" s="25">
        <f t="shared" si="2"/>
        <v>9.0667480188034461E-3</v>
      </c>
      <c r="DY18" s="43">
        <f t="shared" si="3"/>
        <v>0.80981938625676664</v>
      </c>
      <c r="DZ18" s="43">
        <f t="shared" si="4"/>
        <v>0.23550263392808096</v>
      </c>
      <c r="EA18" s="45"/>
      <c r="EB18" s="45"/>
      <c r="EC18" s="47" t="str">
        <f t="shared" si="23"/>
        <v/>
      </c>
      <c r="ED18" s="48" t="str">
        <f t="shared" si="24"/>
        <v/>
      </c>
      <c r="EE18" s="24">
        <f t="shared" si="5"/>
        <v>8.8619632160322329E-2</v>
      </c>
      <c r="EF18" s="25">
        <f t="shared" si="6"/>
        <v>2.3160439602489064E-2</v>
      </c>
      <c r="EG18" s="43">
        <f t="shared" si="7"/>
        <v>0.40099725795760843</v>
      </c>
      <c r="EH18" s="44">
        <f t="shared" si="8"/>
        <v>0.10479927017626586</v>
      </c>
      <c r="EI18" s="43">
        <f t="shared" si="9"/>
        <v>1.0332526830920357E-2</v>
      </c>
      <c r="EJ18" s="43">
        <f t="shared" si="10"/>
        <v>2.7003707618160604E-3</v>
      </c>
      <c r="EK18" s="47"/>
      <c r="EL18" s="47"/>
      <c r="EM18" s="47" t="str">
        <f t="shared" si="25"/>
        <v/>
      </c>
      <c r="EN18" s="48" t="str">
        <f t="shared" si="26"/>
        <v/>
      </c>
      <c r="EO18" s="24">
        <f t="shared" si="11"/>
        <v>0.28552143059797647</v>
      </c>
      <c r="EP18" s="25">
        <f t="shared" si="12"/>
        <v>9.9297661481826907E-2</v>
      </c>
      <c r="EQ18" s="43">
        <f t="shared" si="13"/>
        <v>0.40716447184706261</v>
      </c>
      <c r="ER18" s="44">
        <f t="shared" si="14"/>
        <v>0.14160226014636326</v>
      </c>
      <c r="ES18" s="43">
        <f t="shared" si="15"/>
        <v>0.15053783075907037</v>
      </c>
      <c r="ET18" s="43">
        <f t="shared" si="16"/>
        <v>5.2353529217111804E-2</v>
      </c>
      <c r="EU18" s="47"/>
      <c r="EV18" s="47"/>
      <c r="EW18" s="47" t="str">
        <f t="shared" si="27"/>
        <v/>
      </c>
      <c r="EX18" s="48" t="str">
        <f t="shared" si="28"/>
        <v/>
      </c>
      <c r="EY18" s="24">
        <f t="shared" si="17"/>
        <v>0.75362669465021437</v>
      </c>
      <c r="EZ18" s="25">
        <f t="shared" si="18"/>
        <v>0.22742938207817973</v>
      </c>
      <c r="FA18" s="43">
        <f t="shared" si="19"/>
        <v>2.9361129389625846</v>
      </c>
      <c r="FB18" s="43">
        <f t="shared" si="20"/>
        <v>0.88605984389915993</v>
      </c>
      <c r="FC18" s="43">
        <f t="shared" si="21"/>
        <v>0.28500905183421571</v>
      </c>
      <c r="FD18" s="43">
        <f t="shared" si="22"/>
        <v>8.6010000714516407E-2</v>
      </c>
      <c r="FE18" s="47"/>
      <c r="FF18" s="47"/>
      <c r="FG18" s="47" t="str">
        <f t="shared" si="29"/>
        <v/>
      </c>
      <c r="FH18" s="48" t="str">
        <f t="shared" si="30"/>
        <v/>
      </c>
    </row>
    <row r="19" spans="1:166" x14ac:dyDescent="0.35">
      <c r="A19" s="6" t="s">
        <v>48</v>
      </c>
      <c r="B19" s="11">
        <v>0.43906118017588497</v>
      </c>
      <c r="C19" s="11">
        <v>5.2793408919525699E-2</v>
      </c>
      <c r="D19" s="11">
        <v>0.14959477077490002</v>
      </c>
      <c r="E19" s="11">
        <v>6.5593982930921399E-4</v>
      </c>
      <c r="F19" s="11">
        <v>1.0465330944853298E-3</v>
      </c>
      <c r="G19" s="11">
        <v>1.3978692265069E-3</v>
      </c>
      <c r="H19" s="11">
        <v>2.5319877871543599E-2</v>
      </c>
      <c r="I19" s="11">
        <v>0.27841910347409199</v>
      </c>
      <c r="J19" s="11">
        <v>3.22605977130083E-2</v>
      </c>
      <c r="K19" s="11">
        <v>0.178778611972116</v>
      </c>
      <c r="L19" s="11">
        <v>17.603570321446</v>
      </c>
      <c r="M19" s="11">
        <v>2.8200155655865502</v>
      </c>
      <c r="N19" s="11">
        <v>3.24737275310861E-2</v>
      </c>
      <c r="O19" s="11">
        <v>4.19846829103303E-2</v>
      </c>
      <c r="P19" s="11">
        <v>0</v>
      </c>
      <c r="Q19" s="11">
        <v>8.2548532771416397E-2</v>
      </c>
      <c r="R19" s="11">
        <v>3.5463089646535197E-2</v>
      </c>
      <c r="S19" s="11">
        <v>4.6287681268677099E-4</v>
      </c>
      <c r="T19" s="11">
        <v>1.9350088455497499E-2</v>
      </c>
      <c r="U19" s="11">
        <v>1.8073467090634697E-2</v>
      </c>
      <c r="V19" s="11">
        <v>3.6505049964631097E-3</v>
      </c>
      <c r="W19" s="11">
        <v>7.4698026206113294E-2</v>
      </c>
      <c r="X19" s="11">
        <v>1.4504947711417601E-2</v>
      </c>
      <c r="Y19" s="11">
        <v>1.3257680946315801E-2</v>
      </c>
      <c r="Z19" s="11">
        <v>4.80565738153126E-2</v>
      </c>
      <c r="AA19" s="11">
        <v>1.9636192475789103E-3</v>
      </c>
      <c r="AB19" s="11">
        <v>1.7172749364506199E-4</v>
      </c>
      <c r="AC19" s="11">
        <v>1.9989742066832601E-3</v>
      </c>
      <c r="AD19" s="11">
        <v>8.9653160085884399E-5</v>
      </c>
      <c r="AE19" s="11">
        <v>3.3220306303233797E-4</v>
      </c>
      <c r="AF19" s="11">
        <v>2.4553261414649502E-4</v>
      </c>
      <c r="AG19" s="11">
        <v>1.5974564249699199E-3</v>
      </c>
      <c r="AH19" s="11">
        <v>1.2469820511837001E-2</v>
      </c>
      <c r="AI19" s="11">
        <v>3.6367250275209499E-3</v>
      </c>
      <c r="AJ19" s="11">
        <v>2.3313113268815199E-2</v>
      </c>
      <c r="AK19" s="11">
        <v>1.63775090557376E-2</v>
      </c>
      <c r="AL19" s="11">
        <v>2.1247115446859999E-3</v>
      </c>
      <c r="AM19" s="11">
        <v>3.4620592992688902E-2</v>
      </c>
      <c r="AN19" s="11">
        <v>1.51696898108266E-3</v>
      </c>
      <c r="AO19" s="11">
        <v>2.3252997887182599E-2</v>
      </c>
      <c r="AP19" s="11">
        <v>3.0370540234039298E-3</v>
      </c>
      <c r="AQ19" s="11">
        <v>1.9528841080357802E-2</v>
      </c>
      <c r="AR19" s="11">
        <v>9.9222822314800393E-4</v>
      </c>
      <c r="AS19" s="11">
        <v>1.2683639327537401E-3</v>
      </c>
      <c r="AT19" s="11">
        <v>6.9056485091591798E-4</v>
      </c>
      <c r="AU19" s="11">
        <v>8.4580430142138993E-2</v>
      </c>
      <c r="AV19" s="11">
        <v>3.4518476048153203E-3</v>
      </c>
      <c r="AW19" s="11">
        <v>1.71016038117638E-3</v>
      </c>
      <c r="AX19" s="11">
        <v>2.8673045096607702E-2</v>
      </c>
      <c r="AY19" s="11">
        <v>6.2932276073095501E-3</v>
      </c>
      <c r="AZ19" s="11">
        <v>0</v>
      </c>
      <c r="BA19" s="11">
        <v>5.0162994309336205E-2</v>
      </c>
      <c r="BB19" s="11">
        <v>4.7752402211978698E-2</v>
      </c>
      <c r="BC19" s="11">
        <v>1.36165695884533E-2</v>
      </c>
      <c r="BD19" s="11">
        <v>6.0211063671328204E-2</v>
      </c>
      <c r="BE19" s="11">
        <v>4.3799228811975096E-3</v>
      </c>
      <c r="BF19" s="11">
        <v>1.2385942130159402E-3</v>
      </c>
      <c r="BG19" s="11">
        <v>1.6205504133852701E-3</v>
      </c>
      <c r="BH19" s="11">
        <v>2.9390370153509499E-3</v>
      </c>
      <c r="BI19" s="11">
        <v>8.1784327055608899E-4</v>
      </c>
      <c r="BJ19" s="11">
        <v>0</v>
      </c>
      <c r="BK19" s="11">
        <v>1.8023821616485702E-2</v>
      </c>
      <c r="BL19" s="11">
        <v>3.2955778911458703E-3</v>
      </c>
      <c r="BM19" s="11">
        <v>8.925449279585119E-4</v>
      </c>
      <c r="BN19" s="11">
        <v>2.0103726696221297E-3</v>
      </c>
      <c r="BO19" s="11">
        <v>1.9297684411164598E-2</v>
      </c>
      <c r="BP19" s="11">
        <v>8.6100391641084602E-4</v>
      </c>
      <c r="BQ19" s="11">
        <v>1.97358761429119E-2</v>
      </c>
      <c r="BR19" s="11">
        <v>3.9118034428534704E-2</v>
      </c>
      <c r="BS19" s="11">
        <v>0.16356732513164302</v>
      </c>
      <c r="BT19" s="11">
        <v>4.34797744778E-2</v>
      </c>
      <c r="BU19" s="11">
        <v>0.123778061317231</v>
      </c>
      <c r="BV19" s="11">
        <v>0.16788083107497401</v>
      </c>
      <c r="BW19" s="11">
        <v>0.313663171217963</v>
      </c>
      <c r="BX19" s="11">
        <v>0.14476124516997202</v>
      </c>
      <c r="BY19" s="11">
        <v>3.9588352189641497E-2</v>
      </c>
      <c r="BZ19" s="11">
        <v>3.3801791095964699E-2</v>
      </c>
      <c r="CA19" s="11">
        <v>0.16918274960215299</v>
      </c>
      <c r="CB19" s="11">
        <v>2.2627098862825799E-2</v>
      </c>
      <c r="CC19" s="11">
        <v>2.5451675270836698E-3</v>
      </c>
      <c r="CD19" s="11">
        <v>1.2168709829407502E-3</v>
      </c>
      <c r="CE19" s="11">
        <v>5.3539624443218005E-2</v>
      </c>
      <c r="CF19" s="11">
        <v>6.0602101618745595E-2</v>
      </c>
      <c r="CG19" s="11">
        <v>7.1679157255790894E-3</v>
      </c>
      <c r="CH19" s="11">
        <v>1.4478792281689399E-3</v>
      </c>
      <c r="CI19" s="11">
        <v>1.11196605587731E-3</v>
      </c>
      <c r="CJ19" s="11">
        <v>8.6272255577905398E-4</v>
      </c>
      <c r="CK19" s="11">
        <v>5.3766025475771695E-2</v>
      </c>
      <c r="CL19" s="11">
        <v>1.6564801188677502E-4</v>
      </c>
      <c r="CM19" s="11">
        <v>3.6194872483496995E-2</v>
      </c>
      <c r="CN19" s="11">
        <v>1.9849815418982099E-2</v>
      </c>
      <c r="CO19" s="11">
        <v>5.2374965380329102E-3</v>
      </c>
      <c r="CP19" s="11">
        <v>1.0175791049612101E-2</v>
      </c>
      <c r="CQ19" s="11">
        <v>0.50589161877015598</v>
      </c>
      <c r="CR19" s="11">
        <v>4.2502921650033998E-2</v>
      </c>
      <c r="CS19" s="11">
        <v>7.6466066526842305E-2</v>
      </c>
      <c r="CT19" s="11">
        <v>1.05248759508165E-2</v>
      </c>
      <c r="CU19" s="11">
        <v>3.4351566663904001E-2</v>
      </c>
      <c r="CV19" s="11">
        <v>1.5159675453285599E-2</v>
      </c>
      <c r="CW19" s="11">
        <v>0.16662128952088501</v>
      </c>
      <c r="CX19" s="11">
        <v>4.9458265064443598E-2</v>
      </c>
      <c r="CY19" s="11">
        <v>1.9940715212423403E-2</v>
      </c>
      <c r="CZ19" s="11">
        <v>5.7159105334175404E-2</v>
      </c>
      <c r="DA19" s="11">
        <v>2.5910753207981699E-2</v>
      </c>
      <c r="DB19" s="11">
        <v>7.9222241904864706E-3</v>
      </c>
      <c r="DC19" s="11">
        <v>0.116545385272786</v>
      </c>
      <c r="DD19" s="11">
        <v>3.0849796735087899E-2</v>
      </c>
      <c r="DE19" s="11">
        <v>6.17317989475676E-3</v>
      </c>
      <c r="DF19" s="11">
        <v>7.5034536374068905E-3</v>
      </c>
      <c r="DG19" s="11">
        <v>1.1824767597352899E-3</v>
      </c>
      <c r="DH19" s="11">
        <v>4.5276104356611196E-2</v>
      </c>
      <c r="DI19" s="11">
        <v>1.7935374278313699E-2</v>
      </c>
      <c r="DJ19" s="11">
        <v>1.85695659707974E-2</v>
      </c>
      <c r="DK19" s="11">
        <v>9.1707046060955102E-4</v>
      </c>
      <c r="DL19" s="10">
        <v>25.2604250231458</v>
      </c>
      <c r="DM19" s="11">
        <v>0.10827940984973501</v>
      </c>
      <c r="DN19" s="11">
        <v>0.14968153284227401</v>
      </c>
      <c r="DO19" s="11">
        <v>3.3947991729478701</v>
      </c>
      <c r="DP19" s="11">
        <v>3.7027116149343699E-3</v>
      </c>
      <c r="DQ19" s="11">
        <v>4.66811453714144E-2</v>
      </c>
      <c r="DR19" s="11">
        <v>2.2384529643024098E-5</v>
      </c>
      <c r="DS19" s="11">
        <v>6.59224675633887</v>
      </c>
      <c r="DT19" s="10">
        <v>35.555838136640496</v>
      </c>
      <c r="DW19" s="50">
        <f t="shared" si="1"/>
        <v>4.255259841795418E-3</v>
      </c>
      <c r="DX19" s="25">
        <f t="shared" si="2"/>
        <v>1.2374671658866286E-3</v>
      </c>
      <c r="DY19" s="43">
        <f t="shared" si="3"/>
        <v>0.11052748997908758</v>
      </c>
      <c r="DZ19" s="43">
        <f t="shared" si="4"/>
        <v>3.2142370821537244E-2</v>
      </c>
      <c r="EA19" s="45"/>
      <c r="EB19" s="45"/>
      <c r="EC19" s="47" t="str">
        <f t="shared" si="23"/>
        <v/>
      </c>
      <c r="ED19" s="48" t="str">
        <f t="shared" si="24"/>
        <v/>
      </c>
      <c r="EE19" s="24">
        <f t="shared" si="5"/>
        <v>5.8612117287385052E-3</v>
      </c>
      <c r="EF19" s="25">
        <f t="shared" si="6"/>
        <v>1.5318077601051839E-3</v>
      </c>
      <c r="EG19" s="43">
        <f t="shared" si="7"/>
        <v>2.6521548038939254E-2</v>
      </c>
      <c r="EH19" s="44">
        <f t="shared" si="8"/>
        <v>6.9313164199228455E-3</v>
      </c>
      <c r="EI19" s="43">
        <f t="shared" si="9"/>
        <v>6.8338274457440957E-4</v>
      </c>
      <c r="EJ19" s="43">
        <f t="shared" si="10"/>
        <v>1.7859975713355812E-4</v>
      </c>
      <c r="EK19" s="47"/>
      <c r="EL19" s="47"/>
      <c r="EM19" s="47" t="str">
        <f t="shared" si="25"/>
        <v/>
      </c>
      <c r="EN19" s="48" t="str">
        <f t="shared" si="26"/>
        <v/>
      </c>
      <c r="EO19" s="24">
        <f t="shared" si="11"/>
        <v>3.6462665963832644E-2</v>
      </c>
      <c r="EP19" s="25">
        <f t="shared" si="12"/>
        <v>1.2680860606570685E-2</v>
      </c>
      <c r="EQ19" s="43">
        <f t="shared" si="13"/>
        <v>5.1997155163473044E-2</v>
      </c>
      <c r="ER19" s="44">
        <f t="shared" si="14"/>
        <v>1.8083391851277615E-2</v>
      </c>
      <c r="ES19" s="43">
        <f t="shared" si="15"/>
        <v>1.9224513642958945E-2</v>
      </c>
      <c r="ET19" s="43">
        <f t="shared" si="16"/>
        <v>6.6858352589272479E-3</v>
      </c>
      <c r="EU19" s="47"/>
      <c r="EV19" s="47"/>
      <c r="EW19" s="47" t="str">
        <f t="shared" si="27"/>
        <v/>
      </c>
      <c r="EX19" s="48" t="str">
        <f t="shared" si="28"/>
        <v/>
      </c>
      <c r="EY19" s="24">
        <f t="shared" si="17"/>
        <v>8.6247110978641389E-3</v>
      </c>
      <c r="EZ19" s="25">
        <f t="shared" si="18"/>
        <v>2.6027643785899459E-3</v>
      </c>
      <c r="FA19" s="43">
        <f t="shared" si="19"/>
        <v>3.3601683736808823E-2</v>
      </c>
      <c r="FB19" s="43">
        <f t="shared" si="20"/>
        <v>1.014031246941934E-2</v>
      </c>
      <c r="FC19" s="43">
        <f t="shared" si="21"/>
        <v>3.2617219503977357E-3</v>
      </c>
      <c r="FD19" s="43">
        <f t="shared" si="22"/>
        <v>9.8432209601345645E-4</v>
      </c>
      <c r="FE19" s="47"/>
      <c r="FF19" s="47"/>
      <c r="FG19" s="47" t="str">
        <f t="shared" si="29"/>
        <v/>
      </c>
      <c r="FH19" s="48" t="str">
        <f t="shared" si="30"/>
        <v/>
      </c>
    </row>
    <row r="20" spans="1:166" x14ac:dyDescent="0.35">
      <c r="A20" s="6" t="s">
        <v>49</v>
      </c>
      <c r="B20" s="11">
        <v>6.4528011006947894</v>
      </c>
      <c r="C20" s="11">
        <v>2.8860369311048597</v>
      </c>
      <c r="D20" s="11">
        <v>0.12286605313858501</v>
      </c>
      <c r="E20" s="11">
        <v>2.3591708781454199E-2</v>
      </c>
      <c r="F20" s="11">
        <v>6.22527385252139E-4</v>
      </c>
      <c r="G20" s="11">
        <v>1.2966099698336401E-2</v>
      </c>
      <c r="H20" s="11">
        <v>0.16936651947561801</v>
      </c>
      <c r="I20" s="11">
        <v>1.2501520787443102E-3</v>
      </c>
      <c r="J20" s="11">
        <v>2.1884782409189504E-3</v>
      </c>
      <c r="K20" s="11">
        <v>1.41811478127623E-3</v>
      </c>
      <c r="L20" s="11">
        <v>0.21370531928695902</v>
      </c>
      <c r="M20" s="11">
        <v>1.3135419854339499E-2</v>
      </c>
      <c r="N20" s="11">
        <v>2.8233041220471502E-3</v>
      </c>
      <c r="O20" s="11">
        <v>35.4806951614692</v>
      </c>
      <c r="P20" s="11">
        <v>0</v>
      </c>
      <c r="Q20" s="11">
        <v>0.30902759773184202</v>
      </c>
      <c r="R20" s="11">
        <v>6.6406346001057699</v>
      </c>
      <c r="S20" s="11">
        <v>8.694601048738651E-2</v>
      </c>
      <c r="T20" s="11">
        <v>0.40298188242454502</v>
      </c>
      <c r="U20" s="11">
        <v>15.570003974255298</v>
      </c>
      <c r="V20" s="11">
        <v>0.108544254490011</v>
      </c>
      <c r="W20" s="11">
        <v>28.096240443265501</v>
      </c>
      <c r="X20" s="11">
        <v>3.4213525709294104E-2</v>
      </c>
      <c r="Y20" s="11">
        <v>1.0794578343241499E-2</v>
      </c>
      <c r="Z20" s="11">
        <v>8.0759454982596693E-2</v>
      </c>
      <c r="AA20" s="11">
        <v>1.4497406152175899E-3</v>
      </c>
      <c r="AB20" s="11">
        <v>1.6863503028815099</v>
      </c>
      <c r="AC20" s="11">
        <v>1.2818518802712901E-2</v>
      </c>
      <c r="AD20" s="11">
        <v>1.50243252194842E-5</v>
      </c>
      <c r="AE20" s="11">
        <v>4.1723299269353498E-4</v>
      </c>
      <c r="AF20" s="11">
        <v>3.9936852959447704E-4</v>
      </c>
      <c r="AG20" s="11">
        <v>1.4910914672822701E-2</v>
      </c>
      <c r="AH20" s="11">
        <v>2.7632422013236999E-2</v>
      </c>
      <c r="AI20" s="11">
        <v>4.8270325999282401E-3</v>
      </c>
      <c r="AJ20" s="11">
        <v>4.4816231398634295E-3</v>
      </c>
      <c r="AK20" s="11">
        <v>9.2194180022853907E-3</v>
      </c>
      <c r="AL20" s="11">
        <v>1.41769071572464E-3</v>
      </c>
      <c r="AM20" s="11">
        <v>1.9774984508604099E-2</v>
      </c>
      <c r="AN20" s="11">
        <v>7.7185702042716301E-3</v>
      </c>
      <c r="AO20" s="11">
        <v>0.78264012749595191</v>
      </c>
      <c r="AP20" s="11">
        <v>4.0761220758528102E-2</v>
      </c>
      <c r="AQ20" s="11">
        <v>7.2465848878179601E-3</v>
      </c>
      <c r="AR20" s="11">
        <v>1.58537422953295E-3</v>
      </c>
      <c r="AS20" s="11">
        <v>1.73062796201996E-3</v>
      </c>
      <c r="AT20" s="11">
        <v>2.4197473036245702E-3</v>
      </c>
      <c r="AU20" s="11">
        <v>2.9991895726689199E-2</v>
      </c>
      <c r="AV20" s="11">
        <v>4.3722570122487698E-3</v>
      </c>
      <c r="AW20" s="11">
        <v>4.65519592610942E-3</v>
      </c>
      <c r="AX20" s="11">
        <v>1.9953605170953698E-2</v>
      </c>
      <c r="AY20" s="11">
        <v>1.37487293530249E-2</v>
      </c>
      <c r="AZ20" s="11">
        <v>0</v>
      </c>
      <c r="BA20" s="11">
        <v>8.2566124965288996E-3</v>
      </c>
      <c r="BB20" s="11">
        <v>3.3506909324418498E-3</v>
      </c>
      <c r="BC20" s="11">
        <v>3.9473680184408397E-3</v>
      </c>
      <c r="BD20" s="11">
        <v>2.5292774052468499E-2</v>
      </c>
      <c r="BE20" s="11">
        <v>3.77373192325124E-3</v>
      </c>
      <c r="BF20" s="11">
        <v>1.5410174206480398E-3</v>
      </c>
      <c r="BG20" s="11">
        <v>2.73014962006675E-3</v>
      </c>
      <c r="BH20" s="11">
        <v>5.4631469037829004E-3</v>
      </c>
      <c r="BI20" s="11">
        <v>1.97884515672862E-3</v>
      </c>
      <c r="BJ20" s="11">
        <v>0</v>
      </c>
      <c r="BK20" s="11">
        <v>2.1420856798211301E-2</v>
      </c>
      <c r="BL20" s="11">
        <v>5.6336260805476502E-3</v>
      </c>
      <c r="BM20" s="11">
        <v>3.6739298796926098E-2</v>
      </c>
      <c r="BN20" s="11">
        <v>2.5697344233558401E-3</v>
      </c>
      <c r="BO20" s="11">
        <v>2.7423541868284201E-2</v>
      </c>
      <c r="BP20" s="11">
        <v>1.4178672420108E-3</v>
      </c>
      <c r="BQ20" s="11">
        <v>4.0297365981763096E-2</v>
      </c>
      <c r="BR20" s="11">
        <v>0.20205676401156999</v>
      </c>
      <c r="BS20" s="11">
        <v>0.163706195317012</v>
      </c>
      <c r="BT20" s="11">
        <v>9.3458901336936101E-2</v>
      </c>
      <c r="BU20" s="11">
        <v>0.16890242435267</v>
      </c>
      <c r="BV20" s="11">
        <v>1.0960248790253</v>
      </c>
      <c r="BW20" s="11">
        <v>5.8840464028291199</v>
      </c>
      <c r="BX20" s="11">
        <v>5.91330597397058</v>
      </c>
      <c r="BY20" s="11">
        <v>6.7069707916366799</v>
      </c>
      <c r="BZ20" s="11">
        <v>70.8908252327616</v>
      </c>
      <c r="CA20" s="11">
        <v>4.2314787980705704E-2</v>
      </c>
      <c r="CB20" s="11">
        <v>2.2748510581764102E-2</v>
      </c>
      <c r="CC20" s="11">
        <v>1.3455238554624001E-3</v>
      </c>
      <c r="CD20" s="11">
        <v>3.86823043805881E-3</v>
      </c>
      <c r="CE20" s="11">
        <v>5.7123582002159799E-2</v>
      </c>
      <c r="CF20" s="11">
        <v>4.0593441056271398E-2</v>
      </c>
      <c r="CG20" s="11">
        <v>3.8139510658551697E-3</v>
      </c>
      <c r="CH20" s="11">
        <v>2.9713389897347603E-3</v>
      </c>
      <c r="CI20" s="11">
        <v>1.4286288429977401E-3</v>
      </c>
      <c r="CJ20" s="11">
        <v>1.6083300597538801E-3</v>
      </c>
      <c r="CK20" s="11">
        <v>1.5448003271255201E-2</v>
      </c>
      <c r="CL20" s="11">
        <v>1.21950361121835E-4</v>
      </c>
      <c r="CM20" s="11">
        <v>8.2937595008095912E-3</v>
      </c>
      <c r="CN20" s="11">
        <v>9.7312264706910789E-3</v>
      </c>
      <c r="CO20" s="11">
        <v>8.3765383744497709E-3</v>
      </c>
      <c r="CP20" s="11">
        <v>4.9789573816088201E-2</v>
      </c>
      <c r="CQ20" s="11">
        <v>2.53773991485827E-2</v>
      </c>
      <c r="CR20" s="11">
        <v>2.9128068727106E-2</v>
      </c>
      <c r="CS20" s="11">
        <v>0.50472175513523299</v>
      </c>
      <c r="CT20" s="11">
        <v>5.6511006791007401E-3</v>
      </c>
      <c r="CU20" s="11">
        <v>0.148826971336948</v>
      </c>
      <c r="CV20" s="11">
        <v>0.168239999527631</v>
      </c>
      <c r="CW20" s="11">
        <v>0.116044356607166</v>
      </c>
      <c r="CX20" s="11">
        <v>3.0292965757883098E-2</v>
      </c>
      <c r="CY20" s="11">
        <v>0.36234450100046101</v>
      </c>
      <c r="CZ20" s="11">
        <v>0.58555025962186302</v>
      </c>
      <c r="DA20" s="11">
        <v>0.25324105726996299</v>
      </c>
      <c r="DB20" s="11">
        <v>2.0255106782329901E-2</v>
      </c>
      <c r="DC20" s="11">
        <v>4.4005503915863002</v>
      </c>
      <c r="DD20" s="11">
        <v>3.4338099076994602</v>
      </c>
      <c r="DE20" s="11">
        <v>2.7665142734032602E-2</v>
      </c>
      <c r="DF20" s="11">
        <v>0.37279131675556398</v>
      </c>
      <c r="DG20" s="11">
        <v>2.2628669319189401E-2</v>
      </c>
      <c r="DH20" s="11">
        <v>0.36276605678469698</v>
      </c>
      <c r="DI20" s="11">
        <v>7.6955091928850694E-2</v>
      </c>
      <c r="DJ20" s="11">
        <v>0.18191251306057099</v>
      </c>
      <c r="DK20" s="11">
        <v>0.14297243129988599</v>
      </c>
      <c r="DL20" s="10">
        <v>202.276588054125</v>
      </c>
      <c r="DM20" s="11">
        <v>141.091887141428</v>
      </c>
      <c r="DN20" s="11">
        <v>1.8454821087529102E-3</v>
      </c>
      <c r="DO20" s="11">
        <v>1.6512207006344399</v>
      </c>
      <c r="DP20" s="11">
        <v>3.1394758182716198E-2</v>
      </c>
      <c r="DQ20" s="11">
        <v>0.41333725745731903</v>
      </c>
      <c r="DR20" s="11">
        <v>-58.428493802817499</v>
      </c>
      <c r="DS20" s="11">
        <v>1654.1045053164798</v>
      </c>
      <c r="DT20" s="10">
        <v>1941.1422849076</v>
      </c>
      <c r="DW20" s="50">
        <f t="shared" si="1"/>
        <v>4.2588725971091559E-3</v>
      </c>
      <c r="DX20" s="25">
        <f t="shared" si="2"/>
        <v>1.2385177870579194E-3</v>
      </c>
      <c r="DY20" s="43">
        <f t="shared" si="3"/>
        <v>0.1106213288494696</v>
      </c>
      <c r="DZ20" s="43">
        <f t="shared" si="4"/>
        <v>3.2169659994301998E-2</v>
      </c>
      <c r="EA20" s="45"/>
      <c r="EB20" s="45"/>
      <c r="EC20" s="47" t="str">
        <f t="shared" si="23"/>
        <v/>
      </c>
      <c r="ED20" s="48" t="str">
        <f t="shared" si="24"/>
        <v/>
      </c>
      <c r="EE20" s="24">
        <f t="shared" si="5"/>
        <v>1.2598556806009945E-2</v>
      </c>
      <c r="EF20" s="25">
        <f t="shared" si="6"/>
        <v>3.2925899924324347E-3</v>
      </c>
      <c r="EG20" s="43">
        <f t="shared" si="7"/>
        <v>5.7007534451210234E-2</v>
      </c>
      <c r="EH20" s="44">
        <f t="shared" si="8"/>
        <v>1.4898725331600008E-2</v>
      </c>
      <c r="EI20" s="43">
        <f t="shared" si="9"/>
        <v>1.4689174741040647E-3</v>
      </c>
      <c r="EJ20" s="43">
        <f t="shared" si="10"/>
        <v>3.8389658826929894E-4</v>
      </c>
      <c r="EK20" s="47"/>
      <c r="EL20" s="47"/>
      <c r="EM20" s="47" t="str">
        <f t="shared" si="25"/>
        <v/>
      </c>
      <c r="EN20" s="48" t="str">
        <f t="shared" si="26"/>
        <v/>
      </c>
      <c r="EO20" s="24">
        <f t="shared" si="11"/>
        <v>4.975544627305923E-2</v>
      </c>
      <c r="EP20" s="25">
        <f t="shared" si="12"/>
        <v>1.7303778040591241E-2</v>
      </c>
      <c r="EQ20" s="43">
        <f t="shared" si="13"/>
        <v>7.0953167896562919E-2</v>
      </c>
      <c r="ER20" s="44">
        <f t="shared" si="14"/>
        <v>2.4675848786903862E-2</v>
      </c>
      <c r="ES20" s="43">
        <f t="shared" si="15"/>
        <v>2.6232976399386577E-2</v>
      </c>
      <c r="ET20" s="43">
        <f t="shared" si="16"/>
        <v>9.1232143405543149E-3</v>
      </c>
      <c r="EU20" s="47"/>
      <c r="EV20" s="47"/>
      <c r="EW20" s="47" t="str">
        <f t="shared" si="27"/>
        <v/>
      </c>
      <c r="EX20" s="48" t="str">
        <f t="shared" si="28"/>
        <v/>
      </c>
      <c r="EY20" s="24">
        <f t="shared" si="17"/>
        <v>5.6307190506122339E-2</v>
      </c>
      <c r="EZ20" s="25">
        <f t="shared" si="18"/>
        <v>1.6992377836760997E-2</v>
      </c>
      <c r="FA20" s="43">
        <f t="shared" si="19"/>
        <v>0.21937156920694006</v>
      </c>
      <c r="FB20" s="43">
        <f t="shared" si="20"/>
        <v>6.6201928334573529E-2</v>
      </c>
      <c r="FC20" s="43">
        <f t="shared" si="21"/>
        <v>2.1294440724458377E-2</v>
      </c>
      <c r="FD20" s="43">
        <f t="shared" si="22"/>
        <v>6.4262340095473901E-3</v>
      </c>
      <c r="FE20" s="47"/>
      <c r="FF20" s="47"/>
      <c r="FG20" s="47" t="str">
        <f t="shared" si="29"/>
        <v/>
      </c>
      <c r="FH20" s="48" t="str">
        <f t="shared" si="30"/>
        <v/>
      </c>
    </row>
    <row r="21" spans="1:166" x14ac:dyDescent="0.35">
      <c r="A21" s="6" t="s">
        <v>50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0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0">
        <v>0</v>
      </c>
      <c r="DW21" s="50">
        <f t="shared" si="1"/>
        <v>0</v>
      </c>
      <c r="DX21" s="25">
        <f t="shared" si="2"/>
        <v>0</v>
      </c>
      <c r="DY21" s="43">
        <f t="shared" si="3"/>
        <v>0</v>
      </c>
      <c r="DZ21" s="43">
        <f t="shared" si="4"/>
        <v>0</v>
      </c>
      <c r="EA21" s="45"/>
      <c r="EB21" s="45"/>
      <c r="EC21" s="47" t="str">
        <f t="shared" si="23"/>
        <v/>
      </c>
      <c r="ED21" s="48" t="str">
        <f t="shared" si="24"/>
        <v/>
      </c>
      <c r="EE21" s="24">
        <f t="shared" si="5"/>
        <v>0</v>
      </c>
      <c r="EF21" s="25">
        <f t="shared" si="6"/>
        <v>0</v>
      </c>
      <c r="EG21" s="43">
        <f t="shared" si="7"/>
        <v>0</v>
      </c>
      <c r="EH21" s="44">
        <f t="shared" si="8"/>
        <v>0</v>
      </c>
      <c r="EI21" s="43">
        <f t="shared" si="9"/>
        <v>0</v>
      </c>
      <c r="EJ21" s="43">
        <f t="shared" si="10"/>
        <v>0</v>
      </c>
      <c r="EK21" s="47"/>
      <c r="EL21" s="47"/>
      <c r="EM21" s="47" t="str">
        <f t="shared" si="25"/>
        <v/>
      </c>
      <c r="EN21" s="48" t="str">
        <f t="shared" si="26"/>
        <v/>
      </c>
      <c r="EO21" s="24">
        <f t="shared" si="11"/>
        <v>0</v>
      </c>
      <c r="EP21" s="25">
        <f t="shared" si="12"/>
        <v>0</v>
      </c>
      <c r="EQ21" s="43">
        <f t="shared" si="13"/>
        <v>0</v>
      </c>
      <c r="ER21" s="44">
        <f t="shared" si="14"/>
        <v>0</v>
      </c>
      <c r="ES21" s="43">
        <f t="shared" si="15"/>
        <v>0</v>
      </c>
      <c r="ET21" s="43">
        <f t="shared" si="16"/>
        <v>0</v>
      </c>
      <c r="EU21" s="47"/>
      <c r="EV21" s="47"/>
      <c r="EW21" s="47" t="str">
        <f t="shared" si="27"/>
        <v/>
      </c>
      <c r="EX21" s="48" t="str">
        <f t="shared" si="28"/>
        <v/>
      </c>
      <c r="EY21" s="24">
        <f t="shared" si="17"/>
        <v>0</v>
      </c>
      <c r="EZ21" s="25">
        <f t="shared" si="18"/>
        <v>0</v>
      </c>
      <c r="FA21" s="43">
        <f t="shared" si="19"/>
        <v>0</v>
      </c>
      <c r="FB21" s="43">
        <f t="shared" si="20"/>
        <v>0</v>
      </c>
      <c r="FC21" s="43">
        <f t="shared" si="21"/>
        <v>0</v>
      </c>
      <c r="FD21" s="43">
        <f t="shared" si="22"/>
        <v>0</v>
      </c>
      <c r="FE21" s="47"/>
      <c r="FF21" s="47"/>
      <c r="FG21" s="47" t="str">
        <f t="shared" si="29"/>
        <v/>
      </c>
      <c r="FH21" s="48" t="str">
        <f t="shared" si="30"/>
        <v/>
      </c>
    </row>
    <row r="22" spans="1:166" x14ac:dyDescent="0.35">
      <c r="A22" s="6" t="s">
        <v>51</v>
      </c>
      <c r="B22" s="11">
        <v>2.5573847098485301</v>
      </c>
      <c r="C22" s="11">
        <v>0.854697984884631</v>
      </c>
      <c r="D22" s="11">
        <v>5.8729817096484005E-2</v>
      </c>
      <c r="E22" s="11">
        <v>1.4829616972113799E-3</v>
      </c>
      <c r="F22" s="11">
        <v>1.83237958492279E-4</v>
      </c>
      <c r="G22" s="11">
        <v>1.0962429141662001E-3</v>
      </c>
      <c r="H22" s="11">
        <v>2.0381373445678599E-2</v>
      </c>
      <c r="I22" s="11">
        <v>6.6986856087105403E-4</v>
      </c>
      <c r="J22" s="11">
        <v>7.7052154492513705E-4</v>
      </c>
      <c r="K22" s="11">
        <v>1.9955610469883501E-3</v>
      </c>
      <c r="L22" s="11">
        <v>0.340744070023135</v>
      </c>
      <c r="M22" s="11">
        <v>7.9153743012127589E-3</v>
      </c>
      <c r="N22" s="11">
        <v>2.5041385031268999E-3</v>
      </c>
      <c r="O22" s="11">
        <v>1.0059610302516799</v>
      </c>
      <c r="P22" s="11">
        <v>0</v>
      </c>
      <c r="Q22" s="11">
        <v>81.674650944932296</v>
      </c>
      <c r="R22" s="11">
        <v>1.2158492782353301</v>
      </c>
      <c r="S22" s="11">
        <v>0.21499368644722802</v>
      </c>
      <c r="T22" s="11">
        <v>0.20284841572447199</v>
      </c>
      <c r="U22" s="11">
        <v>4.1295207756703602</v>
      </c>
      <c r="V22" s="11">
        <v>0.33587101878370001</v>
      </c>
      <c r="W22" s="11">
        <v>12.6644086794514</v>
      </c>
      <c r="X22" s="11">
        <v>4.0694507313961702E-2</v>
      </c>
      <c r="Y22" s="11">
        <v>1.8519057243369301E-3</v>
      </c>
      <c r="Z22" s="11">
        <v>0.325543444295886</v>
      </c>
      <c r="AA22" s="11">
        <v>2.3954068798422998E-3</v>
      </c>
      <c r="AB22" s="11">
        <v>4.9070801327348893E-4</v>
      </c>
      <c r="AC22" s="11">
        <v>2.0769111198211897E-3</v>
      </c>
      <c r="AD22" s="11">
        <v>4.2951320163327103E-4</v>
      </c>
      <c r="AE22" s="11">
        <v>2.90791104398949E-4</v>
      </c>
      <c r="AF22" s="11">
        <v>2.7158709770995401E-4</v>
      </c>
      <c r="AG22" s="11">
        <v>4.3106214109893898E-3</v>
      </c>
      <c r="AH22" s="11">
        <v>1.0275277704253299E-2</v>
      </c>
      <c r="AI22" s="11">
        <v>1.00409619623831E-3</v>
      </c>
      <c r="AJ22" s="11">
        <v>1.77591979628462E-3</v>
      </c>
      <c r="AK22" s="11">
        <v>4.1418268046449101E-3</v>
      </c>
      <c r="AL22" s="11">
        <v>6.4436944885971198E-4</v>
      </c>
      <c r="AM22" s="11">
        <v>0.12537743049948599</v>
      </c>
      <c r="AN22" s="11">
        <v>1.7271499402536099E-4</v>
      </c>
      <c r="AO22" s="11">
        <v>2.9702946944452201E-2</v>
      </c>
      <c r="AP22" s="11">
        <v>4.8736872049727202E-2</v>
      </c>
      <c r="AQ22" s="11">
        <v>5.2268840825492394E-3</v>
      </c>
      <c r="AR22" s="11">
        <v>4.9391731303562105E-4</v>
      </c>
      <c r="AS22" s="11">
        <v>1.1075000711622299E-3</v>
      </c>
      <c r="AT22" s="11">
        <v>1.48771508863407E-3</v>
      </c>
      <c r="AU22" s="11">
        <v>2.1902201253943401E-2</v>
      </c>
      <c r="AV22" s="11">
        <v>4.4558869949493105E-3</v>
      </c>
      <c r="AW22" s="11">
        <v>1.4560111453048001E-2</v>
      </c>
      <c r="AX22" s="11">
        <v>6.1650282112682402E-3</v>
      </c>
      <c r="AY22" s="11">
        <v>3.0991897837971899E-3</v>
      </c>
      <c r="AZ22" s="11">
        <v>0</v>
      </c>
      <c r="BA22" s="11">
        <v>4.0271969660953498E-3</v>
      </c>
      <c r="BB22" s="11">
        <v>1.85512704638885E-3</v>
      </c>
      <c r="BC22" s="11">
        <v>1.8526780260935401E-3</v>
      </c>
      <c r="BD22" s="11">
        <v>2.96086662902777E-2</v>
      </c>
      <c r="BE22" s="11">
        <v>1.0272868703830599E-2</v>
      </c>
      <c r="BF22" s="11">
        <v>9.0806180034097503E-3</v>
      </c>
      <c r="BG22" s="11">
        <v>8.5912886856293804E-3</v>
      </c>
      <c r="BH22" s="11">
        <v>1.06140159701633E-2</v>
      </c>
      <c r="BI22" s="11">
        <v>1.87427297542008E-3</v>
      </c>
      <c r="BJ22" s="11">
        <v>0</v>
      </c>
      <c r="BK22" s="11">
        <v>1.0436706039465201E-2</v>
      </c>
      <c r="BL22" s="11">
        <v>2.4808220578214999E-3</v>
      </c>
      <c r="BM22" s="11">
        <v>8.4436279005895305E-3</v>
      </c>
      <c r="BN22" s="11">
        <v>1.26480109370036E-3</v>
      </c>
      <c r="BO22" s="11">
        <v>1.5296050489777401E-2</v>
      </c>
      <c r="BP22" s="11">
        <v>5.3618566381261198E-4</v>
      </c>
      <c r="BQ22" s="11">
        <v>0.13865849861678101</v>
      </c>
      <c r="BR22" s="11">
        <v>0.41933558276017596</v>
      </c>
      <c r="BS22" s="11">
        <v>0.20564389039064998</v>
      </c>
      <c r="BT22" s="11">
        <v>8.6009519304085097E-2</v>
      </c>
      <c r="BU22" s="11">
        <v>0.112722920121023</v>
      </c>
      <c r="BV22" s="11">
        <v>0.43361690542339398</v>
      </c>
      <c r="BW22" s="11">
        <v>0.50593889257033597</v>
      </c>
      <c r="BX22" s="11">
        <v>3.1723644013582302</v>
      </c>
      <c r="BY22" s="11">
        <v>1.65698071298756</v>
      </c>
      <c r="BZ22" s="11">
        <v>5.5316139029988403</v>
      </c>
      <c r="CA22" s="11">
        <v>4.3560806854828202E-2</v>
      </c>
      <c r="CB22" s="11">
        <v>1.77328629753855E-2</v>
      </c>
      <c r="CC22" s="11">
        <v>5.7823534719230699E-4</v>
      </c>
      <c r="CD22" s="11">
        <v>1.2246871539142001E-3</v>
      </c>
      <c r="CE22" s="11">
        <v>0.17434438995416801</v>
      </c>
      <c r="CF22" s="11">
        <v>1.20804695502043E-2</v>
      </c>
      <c r="CG22" s="11">
        <v>2.9168666913738299E-3</v>
      </c>
      <c r="CH22" s="11">
        <v>3.8726205887449302E-3</v>
      </c>
      <c r="CI22" s="11">
        <v>4.5565237723221402E-4</v>
      </c>
      <c r="CJ22" s="11">
        <v>1.3415816929877899E-2</v>
      </c>
      <c r="CK22" s="11">
        <v>1.7831742544497198E-2</v>
      </c>
      <c r="CL22" s="11">
        <v>8.1677289322941904E-5</v>
      </c>
      <c r="CM22" s="11">
        <v>2.2685682472290102E-2</v>
      </c>
      <c r="CN22" s="11">
        <v>1.8649353435148203E-2</v>
      </c>
      <c r="CO22" s="11">
        <v>1.1536812059826299E-2</v>
      </c>
      <c r="CP22" s="11">
        <v>2.4557079536209E-2</v>
      </c>
      <c r="CQ22" s="11">
        <v>0.1231913066604</v>
      </c>
      <c r="CR22" s="11">
        <v>5.9513419767828701E-2</v>
      </c>
      <c r="CS22" s="11">
        <v>0.53247092936974105</v>
      </c>
      <c r="CT22" s="11">
        <v>2.2356754464516803E-2</v>
      </c>
      <c r="CU22" s="11">
        <v>0.26054061054637401</v>
      </c>
      <c r="CV22" s="11">
        <v>0.22066592709041599</v>
      </c>
      <c r="CW22" s="11">
        <v>6.0185281362656801E-2</v>
      </c>
      <c r="CX22" s="11">
        <v>3.9563253696456899E-2</v>
      </c>
      <c r="CY22" s="11">
        <v>0.58658967547744501</v>
      </c>
      <c r="CZ22" s="11">
        <v>0.94249226557589605</v>
      </c>
      <c r="DA22" s="11">
        <v>0.418295416513497</v>
      </c>
      <c r="DB22" s="11">
        <v>7.9659947055993108E-2</v>
      </c>
      <c r="DC22" s="11">
        <v>6.1642080211991903</v>
      </c>
      <c r="DD22" s="11">
        <v>5.9889141644113</v>
      </c>
      <c r="DE22" s="11">
        <v>2.84847493444212E-2</v>
      </c>
      <c r="DF22" s="11">
        <v>2.03964133879239E-2</v>
      </c>
      <c r="DG22" s="11">
        <v>4.3157997646979099E-2</v>
      </c>
      <c r="DH22" s="11">
        <v>0.24201052401857598</v>
      </c>
      <c r="DI22" s="11">
        <v>7.2070892914570611E-2</v>
      </c>
      <c r="DJ22" s="11">
        <v>0.350966821434815</v>
      </c>
      <c r="DK22" s="11">
        <v>0.24260083945275401</v>
      </c>
      <c r="DL22" s="10">
        <v>135.19432509577001</v>
      </c>
      <c r="DM22" s="11">
        <v>128.37041918697201</v>
      </c>
      <c r="DN22" s="11">
        <v>5.1626458143190406E-3</v>
      </c>
      <c r="DO22" s="11">
        <v>0.79832207553282797</v>
      </c>
      <c r="DP22" s="11">
        <v>1.00141140389555E-2</v>
      </c>
      <c r="DQ22" s="11">
        <v>0.19197238804737998</v>
      </c>
      <c r="DR22" s="11">
        <v>6.7310565172924504</v>
      </c>
      <c r="DS22" s="11">
        <v>382.07230252835501</v>
      </c>
      <c r="DT22" s="10">
        <v>653.37357455182303</v>
      </c>
      <c r="DW22" s="50">
        <f t="shared" si="1"/>
        <v>5.3498960613657708E-3</v>
      </c>
      <c r="DX22" s="25">
        <f t="shared" si="2"/>
        <v>1.5557970518794526E-3</v>
      </c>
      <c r="DY22" s="43">
        <f t="shared" si="3"/>
        <v>0.13895992378746821</v>
      </c>
      <c r="DZ22" s="43">
        <f t="shared" si="4"/>
        <v>4.041077383150965E-2</v>
      </c>
      <c r="EA22" s="45"/>
      <c r="EB22" s="45"/>
      <c r="EC22" s="47" t="str">
        <f t="shared" si="23"/>
        <v/>
      </c>
      <c r="ED22" s="48" t="str">
        <f t="shared" si="24"/>
        <v/>
      </c>
      <c r="EE22" s="24">
        <f t="shared" si="5"/>
        <v>1.1594356442342156E-2</v>
      </c>
      <c r="EF22" s="25">
        <f t="shared" si="6"/>
        <v>3.0301456411689393E-3</v>
      </c>
      <c r="EG22" s="43">
        <f t="shared" si="7"/>
        <v>5.2463602339843277E-2</v>
      </c>
      <c r="EH22" s="44">
        <f t="shared" si="8"/>
        <v>1.3711184121400268E-2</v>
      </c>
      <c r="EI22" s="43">
        <f t="shared" si="9"/>
        <v>1.3518336299458511E-3</v>
      </c>
      <c r="EJ22" s="43">
        <f t="shared" si="10"/>
        <v>3.5329712362530474E-4</v>
      </c>
      <c r="EK22" s="47"/>
      <c r="EL22" s="47"/>
      <c r="EM22" s="47" t="str">
        <f t="shared" si="25"/>
        <v/>
      </c>
      <c r="EN22" s="48" t="str">
        <f t="shared" si="26"/>
        <v/>
      </c>
      <c r="EO22" s="24">
        <f t="shared" si="11"/>
        <v>3.3206031336253272E-2</v>
      </c>
      <c r="EP22" s="25">
        <f t="shared" si="12"/>
        <v>1.1548279412430142E-2</v>
      </c>
      <c r="EQ22" s="43">
        <f t="shared" si="13"/>
        <v>4.7353069725262133E-2</v>
      </c>
      <c r="ER22" s="44">
        <f t="shared" si="14"/>
        <v>1.6468287784411756E-2</v>
      </c>
      <c r="ES22" s="43">
        <f t="shared" si="15"/>
        <v>1.7507491171532077E-2</v>
      </c>
      <c r="ET22" s="43">
        <f t="shared" si="16"/>
        <v>6.0886950871112157E-3</v>
      </c>
      <c r="EU22" s="47"/>
      <c r="EV22" s="47"/>
      <c r="EW22" s="47" t="str">
        <f t="shared" si="27"/>
        <v/>
      </c>
      <c r="EX22" s="48" t="str">
        <f t="shared" si="28"/>
        <v/>
      </c>
      <c r="EY22" s="24">
        <f t="shared" si="17"/>
        <v>2.2276638211044367E-2</v>
      </c>
      <c r="EZ22" s="25">
        <f t="shared" si="18"/>
        <v>6.7226414603963457E-3</v>
      </c>
      <c r="FA22" s="43">
        <f t="shared" si="19"/>
        <v>8.67892899128173E-2</v>
      </c>
      <c r="FB22" s="43">
        <f t="shared" si="20"/>
        <v>2.6191262485781987E-2</v>
      </c>
      <c r="FC22" s="43">
        <f t="shared" si="21"/>
        <v>8.4246531865892014E-3</v>
      </c>
      <c r="FD22" s="43">
        <f t="shared" si="22"/>
        <v>2.5423909238488978E-3</v>
      </c>
      <c r="FE22" s="47"/>
      <c r="FF22" s="47"/>
      <c r="FG22" s="47" t="str">
        <f t="shared" si="29"/>
        <v/>
      </c>
      <c r="FH22" s="48" t="str">
        <f t="shared" si="30"/>
        <v/>
      </c>
    </row>
    <row r="23" spans="1:166" x14ac:dyDescent="0.35">
      <c r="A23" s="6" t="s">
        <v>52</v>
      </c>
      <c r="B23" s="11">
        <v>0.10553607487158401</v>
      </c>
      <c r="C23" s="11">
        <v>2.5900205304371097E-2</v>
      </c>
      <c r="D23" s="11">
        <v>3.8434803849075098E-2</v>
      </c>
      <c r="E23" s="11">
        <v>7.0434658845624602E-3</v>
      </c>
      <c r="F23" s="11">
        <v>6.1838684010097204E-4</v>
      </c>
      <c r="G23" s="11">
        <v>9.4631207742394904E-3</v>
      </c>
      <c r="H23" s="11">
        <v>0.12645849287765401</v>
      </c>
      <c r="I23" s="11">
        <v>4.0305102953171304E-4</v>
      </c>
      <c r="J23" s="11">
        <v>1.1735892001038702E-3</v>
      </c>
      <c r="K23" s="11">
        <v>5.5280443969002902E-4</v>
      </c>
      <c r="L23" s="11">
        <v>6.1266197091592305E-2</v>
      </c>
      <c r="M23" s="11">
        <v>4.6547739405575399E-3</v>
      </c>
      <c r="N23" s="11">
        <v>8.1937838556367104E-3</v>
      </c>
      <c r="O23" s="11">
        <v>3.2883173470803602</v>
      </c>
      <c r="P23" s="11">
        <v>0</v>
      </c>
      <c r="Q23" s="11">
        <v>0.92568321696405498</v>
      </c>
      <c r="R23" s="11">
        <v>8.87553672312972</v>
      </c>
      <c r="S23" s="11">
        <v>5.44171383877923E-3</v>
      </c>
      <c r="T23" s="11">
        <v>0.41679676631526497</v>
      </c>
      <c r="U23" s="11">
        <v>3.9456778514388198</v>
      </c>
      <c r="V23" s="11">
        <v>3.4578934335224701E-2</v>
      </c>
      <c r="W23" s="11">
        <v>5.77465231290918</v>
      </c>
      <c r="X23" s="11">
        <v>2.64744091461117E-2</v>
      </c>
      <c r="Y23" s="11">
        <v>2.4091372803153898E-3</v>
      </c>
      <c r="Z23" s="11">
        <v>1.31570982410667E-2</v>
      </c>
      <c r="AA23" s="11">
        <v>6.6028832128295508E-4</v>
      </c>
      <c r="AB23" s="11">
        <v>2.2162944540748798E-4</v>
      </c>
      <c r="AC23" s="11">
        <v>1.6705778592612801E-3</v>
      </c>
      <c r="AD23" s="11">
        <v>1.44280920445285E-5</v>
      </c>
      <c r="AE23" s="11">
        <v>2.1835389380494601E-4</v>
      </c>
      <c r="AF23" s="11">
        <v>9.5682223654737603E-5</v>
      </c>
      <c r="AG23" s="11">
        <v>2.1617986967815499E-3</v>
      </c>
      <c r="AH23" s="11">
        <v>7.5149491220897497E-3</v>
      </c>
      <c r="AI23" s="11">
        <v>7.6716341272455003E-4</v>
      </c>
      <c r="AJ23" s="11">
        <v>9.1131701953141102E-4</v>
      </c>
      <c r="AK23" s="11">
        <v>2.9900480799646498E-3</v>
      </c>
      <c r="AL23" s="11">
        <v>2.6150602523215203E-4</v>
      </c>
      <c r="AM23" s="11">
        <v>6.4170652879191404E-3</v>
      </c>
      <c r="AN23" s="11">
        <v>1.2143056741066901E-3</v>
      </c>
      <c r="AO23" s="11">
        <v>2.4435801150463801E-2</v>
      </c>
      <c r="AP23" s="11">
        <v>1.6475198197697701E-3</v>
      </c>
      <c r="AQ23" s="11">
        <v>2.1810064324609001E-3</v>
      </c>
      <c r="AR23" s="11">
        <v>4.2864618882775798E-4</v>
      </c>
      <c r="AS23" s="11">
        <v>2.9193004911949599E-4</v>
      </c>
      <c r="AT23" s="11">
        <v>2.9498646833458098E-4</v>
      </c>
      <c r="AU23" s="11">
        <v>5.3095594327964403E-3</v>
      </c>
      <c r="AV23" s="11">
        <v>1.2710381385542902E-3</v>
      </c>
      <c r="AW23" s="11">
        <v>8.5080972961921303E-4</v>
      </c>
      <c r="AX23" s="11">
        <v>4.62726895659044E-3</v>
      </c>
      <c r="AY23" s="11">
        <v>1.6565093977524601E-3</v>
      </c>
      <c r="AZ23" s="11">
        <v>0</v>
      </c>
      <c r="BA23" s="11">
        <v>2.9929071477722202E-3</v>
      </c>
      <c r="BB23" s="11">
        <v>1.38634494234854E-3</v>
      </c>
      <c r="BC23" s="11">
        <v>2.0209620838018598E-3</v>
      </c>
      <c r="BD23" s="11">
        <v>2.5501846126582E-2</v>
      </c>
      <c r="BE23" s="11">
        <v>2.8646849833001203E-3</v>
      </c>
      <c r="BF23" s="11">
        <v>8.5594637554843101E-4</v>
      </c>
      <c r="BG23" s="11">
        <v>1.9526527979394301E-3</v>
      </c>
      <c r="BH23" s="11">
        <v>3.1459189108948198E-3</v>
      </c>
      <c r="BI23" s="11">
        <v>5.2364696417187993E-4</v>
      </c>
      <c r="BJ23" s="11">
        <v>0</v>
      </c>
      <c r="BK23" s="11">
        <v>1.1518881973145E-2</v>
      </c>
      <c r="BL23" s="11">
        <v>1.6064575619373499E-3</v>
      </c>
      <c r="BM23" s="11">
        <v>2.89813450731326E-4</v>
      </c>
      <c r="BN23" s="11">
        <v>6.7041549692162901E-4</v>
      </c>
      <c r="BO23" s="11">
        <v>5.99866185948803E-3</v>
      </c>
      <c r="BP23" s="11">
        <v>2.6957869874980902E-4</v>
      </c>
      <c r="BQ23" s="11">
        <v>6.9908302690665294E-3</v>
      </c>
      <c r="BR23" s="11">
        <v>4.3101141529364607E-3</v>
      </c>
      <c r="BS23" s="11">
        <v>6.15676728966335E-2</v>
      </c>
      <c r="BT23" s="11">
        <v>1.2878514480251001E-2</v>
      </c>
      <c r="BU23" s="11">
        <v>2.2478773557293101E-2</v>
      </c>
      <c r="BV23" s="11">
        <v>9.63537983728769E-2</v>
      </c>
      <c r="BW23" s="11">
        <v>8.7137305312039198E-2</v>
      </c>
      <c r="BX23" s="11">
        <v>0.93510953375496997</v>
      </c>
      <c r="BY23" s="11">
        <v>0.60967361450177704</v>
      </c>
      <c r="BZ23" s="11">
        <v>3.4187245960773098</v>
      </c>
      <c r="CA23" s="11">
        <v>1.6756839428167098E-2</v>
      </c>
      <c r="CB23" s="11">
        <v>5.3510929979495303E-3</v>
      </c>
      <c r="CC23" s="11">
        <v>2.1265381573128201E-4</v>
      </c>
      <c r="CD23" s="11">
        <v>7.3916634593795198E-4</v>
      </c>
      <c r="CE23" s="11">
        <v>7.62770799420091E-3</v>
      </c>
      <c r="CF23" s="11">
        <v>4.1787656606844803E-3</v>
      </c>
      <c r="CG23" s="11">
        <v>1.49268226965608E-3</v>
      </c>
      <c r="CH23" s="11">
        <v>7.1207874024516605E-4</v>
      </c>
      <c r="CI23" s="11">
        <v>5.7922835050785602E-4</v>
      </c>
      <c r="CJ23" s="11">
        <v>5.0786664009038298E-4</v>
      </c>
      <c r="CK23" s="11">
        <v>3.9228033321009005E-3</v>
      </c>
      <c r="CL23" s="11">
        <v>5.2850010738374203E-5</v>
      </c>
      <c r="CM23" s="11">
        <v>5.57787635750801E-3</v>
      </c>
      <c r="CN23" s="11">
        <v>4.2355335323451199E-3</v>
      </c>
      <c r="CO23" s="11">
        <v>1.44855013503019E-3</v>
      </c>
      <c r="CP23" s="11">
        <v>3.3785754650189101E-3</v>
      </c>
      <c r="CQ23" s="11">
        <v>7.2085471925107003E-2</v>
      </c>
      <c r="CR23" s="11">
        <v>7.5605524064290301E-3</v>
      </c>
      <c r="CS23" s="11">
        <v>1.17265089329613E-2</v>
      </c>
      <c r="CT23" s="11">
        <v>1.0344745559485199E-3</v>
      </c>
      <c r="CU23" s="11">
        <v>4.8621878866560502E-3</v>
      </c>
      <c r="CV23" s="11">
        <v>7.64214893054504E-3</v>
      </c>
      <c r="CW23" s="11">
        <v>3.0353434202282502E-2</v>
      </c>
      <c r="CX23" s="11">
        <v>0.10090280213628</v>
      </c>
      <c r="CY23" s="11">
        <v>0.251013668090461</v>
      </c>
      <c r="CZ23" s="11">
        <v>0.24520650560232102</v>
      </c>
      <c r="DA23" s="11">
        <v>0.10123682623541899</v>
      </c>
      <c r="DB23" s="11">
        <v>1.35531019805356E-2</v>
      </c>
      <c r="DC23" s="11">
        <v>1.13767909519752</v>
      </c>
      <c r="DD23" s="11">
        <v>1.4987413851318698</v>
      </c>
      <c r="DE23" s="11">
        <v>5.0551218329327099E-3</v>
      </c>
      <c r="DF23" s="11">
        <v>2.7230205452846101E-2</v>
      </c>
      <c r="DG23" s="11">
        <v>1.8279124566966998E-2</v>
      </c>
      <c r="DH23" s="11">
        <v>2.5167653751908402E-2</v>
      </c>
      <c r="DI23" s="11">
        <v>1.7999739075832601E-2</v>
      </c>
      <c r="DJ23" s="11">
        <v>1.33189649894228E-2</v>
      </c>
      <c r="DK23" s="11">
        <v>3.9932394556155403E-2</v>
      </c>
      <c r="DL23" s="10">
        <v>32.770717560820501</v>
      </c>
      <c r="DM23" s="11">
        <v>74.812109027265805</v>
      </c>
      <c r="DN23" s="11">
        <v>4.4661239555476997E-4</v>
      </c>
      <c r="DO23" s="11">
        <v>0.59553425084508194</v>
      </c>
      <c r="DP23" s="11">
        <v>3.43294986503688E-2</v>
      </c>
      <c r="DQ23" s="11">
        <v>0.158574809846941</v>
      </c>
      <c r="DR23" s="11">
        <v>7.3384458648581594</v>
      </c>
      <c r="DS23" s="11">
        <v>499.41746523727602</v>
      </c>
      <c r="DT23" s="10">
        <v>615.12762286195903</v>
      </c>
      <c r="DW23" s="50">
        <f t="shared" si="1"/>
        <v>1.601704043390008E-3</v>
      </c>
      <c r="DX23" s="25">
        <f t="shared" si="2"/>
        <v>4.657896901371597E-4</v>
      </c>
      <c r="DY23" s="43">
        <f t="shared" si="3"/>
        <v>4.1603176818118363E-2</v>
      </c>
      <c r="DZ23" s="43">
        <f t="shared" si="4"/>
        <v>1.2098571467559365E-2</v>
      </c>
      <c r="EA23" s="45"/>
      <c r="EB23" s="45"/>
      <c r="EC23" s="47" t="str">
        <f t="shared" si="23"/>
        <v/>
      </c>
      <c r="ED23" s="48" t="str">
        <f t="shared" si="24"/>
        <v/>
      </c>
      <c r="EE23" s="24">
        <f t="shared" si="5"/>
        <v>1.7360646651678581E-3</v>
      </c>
      <c r="EF23" s="25">
        <f t="shared" si="6"/>
        <v>4.5371459848642792E-4</v>
      </c>
      <c r="EG23" s="43">
        <f t="shared" si="7"/>
        <v>7.8555637548797588E-3</v>
      </c>
      <c r="EH23" s="44">
        <f t="shared" si="8"/>
        <v>2.0530248823336251E-3</v>
      </c>
      <c r="EI23" s="43">
        <f t="shared" si="9"/>
        <v>2.0241490847770649E-4</v>
      </c>
      <c r="EJ23" s="43">
        <f t="shared" si="10"/>
        <v>5.2900448220775164E-5</v>
      </c>
      <c r="EK23" s="47"/>
      <c r="EL23" s="47"/>
      <c r="EM23" s="47" t="str">
        <f t="shared" si="25"/>
        <v/>
      </c>
      <c r="EN23" s="48" t="str">
        <f t="shared" si="26"/>
        <v/>
      </c>
      <c r="EO23" s="24">
        <f t="shared" si="11"/>
        <v>6.6218197536279536E-3</v>
      </c>
      <c r="EP23" s="25">
        <f t="shared" si="12"/>
        <v>2.3029137074311199E-3</v>
      </c>
      <c r="EQ23" s="43">
        <f t="shared" si="13"/>
        <v>9.4429680357292246E-3</v>
      </c>
      <c r="ER23" s="44">
        <f t="shared" si="14"/>
        <v>3.2840429575873597E-3</v>
      </c>
      <c r="ES23" s="43">
        <f t="shared" si="15"/>
        <v>3.4912769220195226E-3</v>
      </c>
      <c r="ET23" s="43">
        <f t="shared" si="16"/>
        <v>1.2141842845770127E-3</v>
      </c>
      <c r="EU23" s="47"/>
      <c r="EV23" s="47"/>
      <c r="EW23" s="47" t="str">
        <f t="shared" si="27"/>
        <v/>
      </c>
      <c r="EX23" s="48" t="str">
        <f t="shared" si="28"/>
        <v/>
      </c>
      <c r="EY23" s="24">
        <f t="shared" si="17"/>
        <v>4.950080773526714E-3</v>
      </c>
      <c r="EZ23" s="25">
        <f t="shared" si="18"/>
        <v>1.4938348383250683E-3</v>
      </c>
      <c r="FA23" s="43">
        <f t="shared" si="19"/>
        <v>1.9285405242720949E-2</v>
      </c>
      <c r="FB23" s="43">
        <f t="shared" si="20"/>
        <v>5.8199475000219403E-3</v>
      </c>
      <c r="FC23" s="43">
        <f t="shared" si="21"/>
        <v>1.8720380233086646E-3</v>
      </c>
      <c r="FD23" s="43">
        <f t="shared" si="22"/>
        <v>5.6494343139683464E-4</v>
      </c>
      <c r="FE23" s="47"/>
      <c r="FF23" s="47"/>
      <c r="FG23" s="47" t="str">
        <f t="shared" si="29"/>
        <v/>
      </c>
      <c r="FH23" s="48" t="str">
        <f t="shared" si="30"/>
        <v/>
      </c>
    </row>
    <row r="24" spans="1:166" x14ac:dyDescent="0.35">
      <c r="A24" s="6" t="s">
        <v>53</v>
      </c>
      <c r="B24" s="11">
        <v>1.78650282311687E-2</v>
      </c>
      <c r="C24" s="11">
        <v>3.9718621781280701E-3</v>
      </c>
      <c r="D24" s="11">
        <v>7.8049868932868506E-3</v>
      </c>
      <c r="E24" s="11">
        <v>1.1374337631143701E-4</v>
      </c>
      <c r="F24" s="11">
        <v>2.69766158464233E-5</v>
      </c>
      <c r="G24" s="11">
        <v>2.1993583289157601E-4</v>
      </c>
      <c r="H24" s="11">
        <v>2.5503163747180604E-3</v>
      </c>
      <c r="I24" s="11">
        <v>6.728447607749599E-5</v>
      </c>
      <c r="J24" s="11">
        <v>9.335274955870079E-5</v>
      </c>
      <c r="K24" s="11">
        <v>3.1231731390192598E-5</v>
      </c>
      <c r="L24" s="11">
        <v>9.3721296017800198E-3</v>
      </c>
      <c r="M24" s="11">
        <v>7.0343943742325196E-4</v>
      </c>
      <c r="N24" s="11">
        <v>5.3205936763878696E-5</v>
      </c>
      <c r="O24" s="11">
        <v>7.9301348721302501E-3</v>
      </c>
      <c r="P24" s="11">
        <v>0</v>
      </c>
      <c r="Q24" s="11">
        <v>0.130516776949096</v>
      </c>
      <c r="R24" s="11">
        <v>0.72176887919838395</v>
      </c>
      <c r="S24" s="11">
        <v>0.12495122238306999</v>
      </c>
      <c r="T24" s="11">
        <v>4.0288486027297496E-2</v>
      </c>
      <c r="U24" s="11">
        <v>0.64267394204140005</v>
      </c>
      <c r="V24" s="11">
        <v>9.53997877607499E-3</v>
      </c>
      <c r="W24" s="11">
        <v>0.85438984782927496</v>
      </c>
      <c r="X24" s="11">
        <v>2.877786846155E-3</v>
      </c>
      <c r="Y24" s="11">
        <v>9.1152331765403201E-4</v>
      </c>
      <c r="Z24" s="11">
        <v>2.8526253177033696E-4</v>
      </c>
      <c r="AA24" s="11">
        <v>4.3506763770804299E-5</v>
      </c>
      <c r="AB24" s="11">
        <v>1.9084976721883201E-5</v>
      </c>
      <c r="AC24" s="11">
        <v>2.09550576535847E-4</v>
      </c>
      <c r="AD24" s="11">
        <v>2.7988881786602401E-7</v>
      </c>
      <c r="AE24" s="11">
        <v>2.89127628924293E-5</v>
      </c>
      <c r="AF24" s="11">
        <v>1.2038489050192901E-5</v>
      </c>
      <c r="AG24" s="11">
        <v>9.7188907186968604E-5</v>
      </c>
      <c r="AH24" s="11">
        <v>4.1616261967947497E-4</v>
      </c>
      <c r="AI24" s="11">
        <v>4.1637010179762396E-5</v>
      </c>
      <c r="AJ24" s="11">
        <v>8.3299023445213195E-5</v>
      </c>
      <c r="AK24" s="11">
        <v>2.58722610776985E-4</v>
      </c>
      <c r="AL24" s="11">
        <v>6.2286873247500806E-5</v>
      </c>
      <c r="AM24" s="11">
        <v>1.53837762114805E-2</v>
      </c>
      <c r="AN24" s="11">
        <v>7.1516838642110493E-5</v>
      </c>
      <c r="AO24" s="11">
        <v>1.8471071834657501E-2</v>
      </c>
      <c r="AP24" s="11">
        <v>1.5572589668539799E-3</v>
      </c>
      <c r="AQ24" s="11">
        <v>1.8966515449869902E-2</v>
      </c>
      <c r="AR24" s="11">
        <v>3.7343057559664498E-5</v>
      </c>
      <c r="AS24" s="11">
        <v>1.91567493874164E-5</v>
      </c>
      <c r="AT24" s="11">
        <v>1.97136918753665E-5</v>
      </c>
      <c r="AU24" s="11">
        <v>3.22962424511473E-4</v>
      </c>
      <c r="AV24" s="11">
        <v>7.44355720453252E-5</v>
      </c>
      <c r="AW24" s="11">
        <v>5.1397648430751601E-5</v>
      </c>
      <c r="AX24" s="11">
        <v>6.4954175143195193E-4</v>
      </c>
      <c r="AY24" s="11">
        <v>5.1239521375073399E-5</v>
      </c>
      <c r="AZ24" s="11">
        <v>0</v>
      </c>
      <c r="BA24" s="11">
        <v>3.2627308911620402E-4</v>
      </c>
      <c r="BB24" s="11">
        <v>1.2310644504733199E-4</v>
      </c>
      <c r="BC24" s="11">
        <v>1.7922226571567699E-4</v>
      </c>
      <c r="BD24" s="11">
        <v>1.1173944382661101E-3</v>
      </c>
      <c r="BE24" s="11">
        <v>1.7896338140812199E-4</v>
      </c>
      <c r="BF24" s="11">
        <v>6.1831929531235306E-5</v>
      </c>
      <c r="BG24" s="11">
        <v>1.09502922289634E-4</v>
      </c>
      <c r="BH24" s="11">
        <v>1.8980980264628102E-4</v>
      </c>
      <c r="BI24" s="11">
        <v>2.9516358171246002E-5</v>
      </c>
      <c r="BJ24" s="11">
        <v>0</v>
      </c>
      <c r="BK24" s="11">
        <v>7.3606097570367603E-4</v>
      </c>
      <c r="BL24" s="11">
        <v>9.8339819662342294E-5</v>
      </c>
      <c r="BM24" s="11">
        <v>1.64257878749261E-5</v>
      </c>
      <c r="BN24" s="11">
        <v>1.1541612205637301E-4</v>
      </c>
      <c r="BO24" s="11">
        <v>1.14030876107405E-3</v>
      </c>
      <c r="BP24" s="11">
        <v>8.21961864075848E-5</v>
      </c>
      <c r="BQ24" s="11">
        <v>2.97909448016717E-4</v>
      </c>
      <c r="BR24" s="11">
        <v>2.20877134043535E-4</v>
      </c>
      <c r="BS24" s="11">
        <v>5.6913538224593703E-3</v>
      </c>
      <c r="BT24" s="11">
        <v>1.1980610626942301E-3</v>
      </c>
      <c r="BU24" s="11">
        <v>4.4983919335515304E-3</v>
      </c>
      <c r="BV24" s="11">
        <v>1.59629583875667E-2</v>
      </c>
      <c r="BW24" s="11">
        <v>3.50144779296127E-3</v>
      </c>
      <c r="BX24" s="11">
        <v>2.00128492008135E-2</v>
      </c>
      <c r="BY24" s="11">
        <v>1.7391174029395599E-2</v>
      </c>
      <c r="BZ24" s="11">
        <v>0.112490019204075</v>
      </c>
      <c r="CA24" s="11">
        <v>1.4925368306949499E-3</v>
      </c>
      <c r="CB24" s="11">
        <v>3.0816033183358001E-4</v>
      </c>
      <c r="CC24" s="11">
        <v>1.8736464326659199E-5</v>
      </c>
      <c r="CD24" s="11">
        <v>5.7609669988743003E-5</v>
      </c>
      <c r="CE24" s="11">
        <v>7.56321579553882E-4</v>
      </c>
      <c r="CF24" s="11">
        <v>8.2796687281237302E-4</v>
      </c>
      <c r="CG24" s="11">
        <v>8.7090553676845794E-5</v>
      </c>
      <c r="CH24" s="11">
        <v>6.2546763366227103E-5</v>
      </c>
      <c r="CI24" s="11">
        <v>3.5694518366251203E-5</v>
      </c>
      <c r="CJ24" s="11">
        <v>1.8914782767006699E-5</v>
      </c>
      <c r="CK24" s="11">
        <v>2.5929280879685002E-4</v>
      </c>
      <c r="CL24" s="11">
        <v>3.0290915489023601E-6</v>
      </c>
      <c r="CM24" s="11">
        <v>6.9259287896216194E-5</v>
      </c>
      <c r="CN24" s="11">
        <v>3.9418035739627696E-5</v>
      </c>
      <c r="CO24" s="11">
        <v>5.8764267066475497E-5</v>
      </c>
      <c r="CP24" s="11">
        <v>3.0723609202405299E-4</v>
      </c>
      <c r="CQ24" s="11">
        <v>1.0104880228710501E-4</v>
      </c>
      <c r="CR24" s="11">
        <v>2.8033919203048201E-4</v>
      </c>
      <c r="CS24" s="11">
        <v>8.6170946273866498E-4</v>
      </c>
      <c r="CT24" s="11">
        <v>2.21836235792534E-5</v>
      </c>
      <c r="CU24" s="11">
        <v>1.81333103539642E-4</v>
      </c>
      <c r="CV24" s="11">
        <v>1.96009848895268E-3</v>
      </c>
      <c r="CW24" s="11">
        <v>8.3665937136099102E-4</v>
      </c>
      <c r="CX24" s="11">
        <v>7.6416252224469994E-4</v>
      </c>
      <c r="CY24" s="11">
        <v>1.1151905268541699E-3</v>
      </c>
      <c r="CZ24" s="11">
        <v>2.0073012264506401E-2</v>
      </c>
      <c r="DA24" s="11">
        <v>1.0055632207108799E-2</v>
      </c>
      <c r="DB24" s="11">
        <v>1.0897073840258399E-3</v>
      </c>
      <c r="DC24" s="11">
        <v>2.1645469032554102E-2</v>
      </c>
      <c r="DD24" s="11">
        <v>2.8014772846658202E-2</v>
      </c>
      <c r="DE24" s="11">
        <v>1.9351295269009599E-4</v>
      </c>
      <c r="DF24" s="11">
        <v>6.7036147527723593E-4</v>
      </c>
      <c r="DG24" s="11">
        <v>2.9145651496291297E-4</v>
      </c>
      <c r="DH24" s="11">
        <v>1.5895913208887E-3</v>
      </c>
      <c r="DI24" s="11">
        <v>4.3512064953887203E-3</v>
      </c>
      <c r="DJ24" s="11">
        <v>1.7658389133670702E-3</v>
      </c>
      <c r="DK24" s="11">
        <v>5.00223422526328E-5</v>
      </c>
      <c r="DL24" s="10">
        <v>2.9220412315223503</v>
      </c>
      <c r="DM24" s="11">
        <v>2.0564099657699</v>
      </c>
      <c r="DN24" s="11">
        <v>0</v>
      </c>
      <c r="DO24" s="11">
        <v>2.5509980346677598E-2</v>
      </c>
      <c r="DP24" s="11">
        <v>5.4841253443957394E-4</v>
      </c>
      <c r="DQ24" s="11">
        <v>5.5790958953926204E-3</v>
      </c>
      <c r="DR24" s="11">
        <v>6.5729051028945398E-2</v>
      </c>
      <c r="DS24" s="11">
        <v>1.1977813529663701</v>
      </c>
      <c r="DT24" s="10">
        <v>6.2735990900640806</v>
      </c>
      <c r="DW24" s="50">
        <f t="shared" si="1"/>
        <v>1.4806251399335907E-4</v>
      </c>
      <c r="DX24" s="25">
        <f t="shared" si="2"/>
        <v>4.3057887503317404E-5</v>
      </c>
      <c r="DY24" s="43">
        <f t="shared" si="3"/>
        <v>3.8458234373707828E-3</v>
      </c>
      <c r="DZ24" s="43">
        <f t="shared" si="4"/>
        <v>1.1183994412749187E-3</v>
      </c>
      <c r="EA24" s="45"/>
      <c r="EB24" s="45"/>
      <c r="EC24" s="47" t="str">
        <f t="shared" si="23"/>
        <v/>
      </c>
      <c r="ED24" s="48" t="str">
        <f t="shared" si="24"/>
        <v/>
      </c>
      <c r="EE24" s="24">
        <f t="shared" si="5"/>
        <v>1.6150243732275321E-4</v>
      </c>
      <c r="EF24" s="25">
        <f t="shared" si="6"/>
        <v>4.2208112966453059E-5</v>
      </c>
      <c r="EG24" s="43">
        <f t="shared" si="7"/>
        <v>7.307865417759032E-4</v>
      </c>
      <c r="EH24" s="44">
        <f t="shared" si="8"/>
        <v>1.9098857838286808E-4</v>
      </c>
      <c r="EI24" s="43">
        <f t="shared" si="9"/>
        <v>1.8830232378729287E-5</v>
      </c>
      <c r="EJ24" s="43">
        <f t="shared" si="10"/>
        <v>4.9212172187694557E-6</v>
      </c>
      <c r="EK24" s="47"/>
      <c r="EL24" s="47"/>
      <c r="EM24" s="47" t="str">
        <f t="shared" si="25"/>
        <v/>
      </c>
      <c r="EN24" s="48" t="str">
        <f t="shared" si="26"/>
        <v/>
      </c>
      <c r="EO24" s="24">
        <f t="shared" si="11"/>
        <v>1.3251408262657544E-3</v>
      </c>
      <c r="EP24" s="25">
        <f t="shared" si="12"/>
        <v>4.6085292059060536E-4</v>
      </c>
      <c r="EQ24" s="43">
        <f t="shared" si="13"/>
        <v>1.8897014613560846E-3</v>
      </c>
      <c r="ER24" s="44">
        <f t="shared" si="14"/>
        <v>6.5719387724579427E-4</v>
      </c>
      <c r="ES24" s="43">
        <f t="shared" si="15"/>
        <v>6.9866498293505886E-4</v>
      </c>
      <c r="ET24" s="43">
        <f t="shared" si="16"/>
        <v>2.4297930568432618E-4</v>
      </c>
      <c r="EU24" s="47"/>
      <c r="EV24" s="47"/>
      <c r="EW24" s="47" t="str">
        <f t="shared" si="27"/>
        <v/>
      </c>
      <c r="EX24" s="48" t="str">
        <f t="shared" si="28"/>
        <v/>
      </c>
      <c r="EY24" s="24">
        <f t="shared" si="17"/>
        <v>8.2008114612266351E-4</v>
      </c>
      <c r="EZ24" s="25">
        <f t="shared" si="18"/>
        <v>2.4748399922750765E-4</v>
      </c>
      <c r="FA24" s="43">
        <f t="shared" si="19"/>
        <v>3.1950180125288551E-3</v>
      </c>
      <c r="FB24" s="43">
        <f t="shared" si="20"/>
        <v>9.6419218888650442E-4</v>
      </c>
      <c r="FC24" s="43">
        <f t="shared" si="21"/>
        <v>3.1014101748614426E-4</v>
      </c>
      <c r="FD24" s="43">
        <f t="shared" si="22"/>
        <v>9.3594322579974002E-5</v>
      </c>
      <c r="FE24" s="47"/>
      <c r="FF24" s="47"/>
      <c r="FG24" s="47" t="str">
        <f t="shared" si="29"/>
        <v/>
      </c>
      <c r="FH24" s="48" t="str">
        <f t="shared" si="30"/>
        <v/>
      </c>
    </row>
    <row r="25" spans="1:166" x14ac:dyDescent="0.35">
      <c r="A25" s="6" t="s">
        <v>54</v>
      </c>
      <c r="B25" s="11">
        <v>0.59216100693793505</v>
      </c>
      <c r="C25" s="11">
        <v>0.471578043629165</v>
      </c>
      <c r="D25" s="11">
        <v>0.31805673872524404</v>
      </c>
      <c r="E25" s="11">
        <v>3.7436566222820403E-3</v>
      </c>
      <c r="F25" s="11">
        <v>2.63477662234152E-3</v>
      </c>
      <c r="G25" s="11">
        <v>3.8825734423253697E-3</v>
      </c>
      <c r="H25" s="11">
        <v>5.0313129916419501E-2</v>
      </c>
      <c r="I25" s="11">
        <v>3.4937682818472001E-4</v>
      </c>
      <c r="J25" s="11">
        <v>2.7833016975609002E-4</v>
      </c>
      <c r="K25" s="11">
        <v>2.6338610149275902E-4</v>
      </c>
      <c r="L25" s="11">
        <v>4.8877731161991095E-2</v>
      </c>
      <c r="M25" s="11">
        <v>3.48549087723837E-3</v>
      </c>
      <c r="N25" s="11">
        <v>2.22075963384021E-3</v>
      </c>
      <c r="O25" s="11">
        <v>0.99458264337319402</v>
      </c>
      <c r="P25" s="11">
        <v>0</v>
      </c>
      <c r="Q25" s="11">
        <v>0.77610481666261599</v>
      </c>
      <c r="R25" s="11">
        <v>4.5074327381360506</v>
      </c>
      <c r="S25" s="11">
        <v>4.03639236996799E-3</v>
      </c>
      <c r="T25" s="11">
        <v>0.94624892061650401</v>
      </c>
      <c r="U25" s="11">
        <v>11.4093012834114</v>
      </c>
      <c r="V25" s="11">
        <v>0.299565300271113</v>
      </c>
      <c r="W25" s="11">
        <v>4.0695308879304397</v>
      </c>
      <c r="X25" s="11">
        <v>0.12318042930517099</v>
      </c>
      <c r="Y25" s="11">
        <v>0.39989025300689401</v>
      </c>
      <c r="Z25" s="11">
        <v>8.9093711350486503E-3</v>
      </c>
      <c r="AA25" s="11">
        <v>9.4971461966376599E-4</v>
      </c>
      <c r="AB25" s="11">
        <v>3.63516690574176E-4</v>
      </c>
      <c r="AC25" s="11">
        <v>3.8072679621534897E-3</v>
      </c>
      <c r="AD25" s="11">
        <v>4.3477076214540701E-6</v>
      </c>
      <c r="AE25" s="11">
        <v>5.3588426391740305E-4</v>
      </c>
      <c r="AF25" s="11">
        <v>2.2451178401561501E-4</v>
      </c>
      <c r="AG25" s="11">
        <v>1.93202996758722E-3</v>
      </c>
      <c r="AH25" s="11">
        <v>8.5634430652940796E-3</v>
      </c>
      <c r="AI25" s="11">
        <v>6.6989905772301198E-4</v>
      </c>
      <c r="AJ25" s="11">
        <v>1.03342501533283E-3</v>
      </c>
      <c r="AK25" s="11">
        <v>3.78983489135295E-3</v>
      </c>
      <c r="AL25" s="11">
        <v>1.7721917732844601E-4</v>
      </c>
      <c r="AM25" s="11">
        <v>2.59290454488226E-3</v>
      </c>
      <c r="AN25" s="11">
        <v>8.8769838190655794E-4</v>
      </c>
      <c r="AO25" s="11">
        <v>5.2512337948366307E-3</v>
      </c>
      <c r="AP25" s="11">
        <v>2.7959590448282397E-4</v>
      </c>
      <c r="AQ25" s="11">
        <v>3.0498646851972898E-3</v>
      </c>
      <c r="AR25" s="11">
        <v>6.3986418057817196E-4</v>
      </c>
      <c r="AS25" s="11">
        <v>4.6163060074363104E-4</v>
      </c>
      <c r="AT25" s="11">
        <v>7.1324449257836799E-4</v>
      </c>
      <c r="AU25" s="11">
        <v>6.4211110623108199E-3</v>
      </c>
      <c r="AV25" s="11">
        <v>3.9132134598772903E-3</v>
      </c>
      <c r="AW25" s="11">
        <v>3.4703587203219E-3</v>
      </c>
      <c r="AX25" s="11">
        <v>4.7392918015681396E-3</v>
      </c>
      <c r="AY25" s="11">
        <v>1.0276535571665799E-3</v>
      </c>
      <c r="AZ25" s="11">
        <v>0</v>
      </c>
      <c r="BA25" s="11">
        <v>4.39775010374096E-3</v>
      </c>
      <c r="BB25" s="11">
        <v>2.1718416577854102E-3</v>
      </c>
      <c r="BC25" s="11">
        <v>3.17918472417234E-3</v>
      </c>
      <c r="BD25" s="11">
        <v>1.5924355645137903E-2</v>
      </c>
      <c r="BE25" s="11">
        <v>1.9057111161561501E-3</v>
      </c>
      <c r="BF25" s="11">
        <v>1.21208348419003E-3</v>
      </c>
      <c r="BG25" s="11">
        <v>2.3521996218120299E-3</v>
      </c>
      <c r="BH25" s="11">
        <v>4.5955679446263503E-3</v>
      </c>
      <c r="BI25" s="11">
        <v>7.6220914244974408E-4</v>
      </c>
      <c r="BJ25" s="11">
        <v>0</v>
      </c>
      <c r="BK25" s="11">
        <v>1.6528283457257702E-2</v>
      </c>
      <c r="BL25" s="11">
        <v>2.2029956445651301E-3</v>
      </c>
      <c r="BM25" s="11">
        <v>3.6402962452517803E-4</v>
      </c>
      <c r="BN25" s="11">
        <v>5.0404076735555906E-4</v>
      </c>
      <c r="BO25" s="11">
        <v>3.3846042872786304E-3</v>
      </c>
      <c r="BP25" s="11">
        <v>8.7726154014638398E-5</v>
      </c>
      <c r="BQ25" s="11">
        <v>6.5930020324695294E-3</v>
      </c>
      <c r="BR25" s="11">
        <v>5.3106565145159103E-3</v>
      </c>
      <c r="BS25" s="11">
        <v>5.7086476593242799E-2</v>
      </c>
      <c r="BT25" s="11">
        <v>1.60243987085355E-2</v>
      </c>
      <c r="BU25" s="11">
        <v>1.43600777403745E-2</v>
      </c>
      <c r="BV25" s="11">
        <v>0.116847639840159</v>
      </c>
      <c r="BW25" s="11">
        <v>6.9684141661123994E-2</v>
      </c>
      <c r="BX25" s="11">
        <v>1.59935476872788</v>
      </c>
      <c r="BY25" s="11">
        <v>1.3145907223426099</v>
      </c>
      <c r="BZ25" s="11">
        <v>2.4189664755003499</v>
      </c>
      <c r="CA25" s="11">
        <v>2.08398211724585E-2</v>
      </c>
      <c r="CB25" s="11">
        <v>2.0789667364305101E-3</v>
      </c>
      <c r="CC25" s="11">
        <v>2.9151824067148198E-4</v>
      </c>
      <c r="CD25" s="11">
        <v>8.6093079934591692E-4</v>
      </c>
      <c r="CE25" s="11">
        <v>6.1274596380754501E-3</v>
      </c>
      <c r="CF25" s="11">
        <v>7.2182771268818004E-4</v>
      </c>
      <c r="CG25" s="11">
        <v>1.94354017340523E-3</v>
      </c>
      <c r="CH25" s="11">
        <v>7.9797983128995808E-4</v>
      </c>
      <c r="CI25" s="11">
        <v>6.1169169065840702E-4</v>
      </c>
      <c r="CJ25" s="11">
        <v>4.7881202947278398E-4</v>
      </c>
      <c r="CK25" s="11">
        <v>3.57642485658137E-3</v>
      </c>
      <c r="CL25" s="11">
        <v>7.2147910686836596E-5</v>
      </c>
      <c r="CM25" s="11">
        <v>3.34970724189349E-3</v>
      </c>
      <c r="CN25" s="11">
        <v>2.4364426473018497E-3</v>
      </c>
      <c r="CO25" s="11">
        <v>1.75828798540435E-3</v>
      </c>
      <c r="CP25" s="11">
        <v>1.5721752180106001E-3</v>
      </c>
      <c r="CQ25" s="11">
        <v>5.3440946760094105E-3</v>
      </c>
      <c r="CR25" s="11">
        <v>1.14434356502827E-3</v>
      </c>
      <c r="CS25" s="11">
        <v>1.3804165923318099E-2</v>
      </c>
      <c r="CT25" s="11">
        <v>8.2298152753579909E-4</v>
      </c>
      <c r="CU25" s="11">
        <v>3.0857113256881098E-3</v>
      </c>
      <c r="CV25" s="11">
        <v>3.8965718511638301E-3</v>
      </c>
      <c r="CW25" s="11">
        <v>8.3500510051757199E-3</v>
      </c>
      <c r="CX25" s="11">
        <v>3.7055421923970898E-2</v>
      </c>
      <c r="CY25" s="11">
        <v>0.152333772994066</v>
      </c>
      <c r="CZ25" s="11">
        <v>0.22492642645345298</v>
      </c>
      <c r="DA25" s="11">
        <v>0.11145872075735899</v>
      </c>
      <c r="DB25" s="11">
        <v>1.6808529755814601E-2</v>
      </c>
      <c r="DC25" s="11">
        <v>1.23500669728313</v>
      </c>
      <c r="DD25" s="11">
        <v>1.74705697634405</v>
      </c>
      <c r="DE25" s="11">
        <v>3.7987939431598501E-3</v>
      </c>
      <c r="DF25" s="11">
        <v>5.6680067342772006E-2</v>
      </c>
      <c r="DG25" s="11">
        <v>2.1950438021855902E-2</v>
      </c>
      <c r="DH25" s="11">
        <v>3.5866472894787095E-2</v>
      </c>
      <c r="DI25" s="11">
        <v>2.1514833751100599E-2</v>
      </c>
      <c r="DJ25" s="11">
        <v>1.06401958096235E-2</v>
      </c>
      <c r="DK25" s="11">
        <v>1.1346079022335101E-3</v>
      </c>
      <c r="DL25" s="10">
        <v>34.530715348247604</v>
      </c>
      <c r="DM25" s="11">
        <v>39.770800686102</v>
      </c>
      <c r="DN25" s="11">
        <v>3.9817238493684994E-5</v>
      </c>
      <c r="DO25" s="11">
        <v>0.53307680870240903</v>
      </c>
      <c r="DP25" s="11">
        <v>1.31457216178393E-2</v>
      </c>
      <c r="DQ25" s="11">
        <v>0.11333071999989</v>
      </c>
      <c r="DR25" s="11">
        <v>0.20702729039199602</v>
      </c>
      <c r="DS25" s="11">
        <v>19.354944850572103</v>
      </c>
      <c r="DT25" s="10">
        <v>94.523081242872408</v>
      </c>
      <c r="DW25" s="50">
        <f t="shared" si="1"/>
        <v>1.4851241906738645E-3</v>
      </c>
      <c r="DX25" s="25">
        <f t="shared" si="2"/>
        <v>4.3188723874672757E-4</v>
      </c>
      <c r="DY25" s="43">
        <f t="shared" si="3"/>
        <v>3.8575094167022171E-2</v>
      </c>
      <c r="DZ25" s="43">
        <f t="shared" si="4"/>
        <v>1.1217978273339419E-2</v>
      </c>
      <c r="EA25" s="45"/>
      <c r="EB25" s="45"/>
      <c r="EC25" s="47" t="str">
        <f t="shared" si="23"/>
        <v/>
      </c>
      <c r="ED25" s="48" t="str">
        <f t="shared" si="24"/>
        <v/>
      </c>
      <c r="EE25" s="24">
        <f t="shared" si="5"/>
        <v>2.1601398531725488E-3</v>
      </c>
      <c r="EF25" s="25">
        <f t="shared" si="6"/>
        <v>5.6454520722703085E-4</v>
      </c>
      <c r="EG25" s="43">
        <f t="shared" si="7"/>
        <v>9.7744725046937323E-3</v>
      </c>
      <c r="EH25" s="44">
        <f t="shared" si="8"/>
        <v>2.5545251607634952E-3</v>
      </c>
      <c r="EI25" s="43">
        <f t="shared" si="9"/>
        <v>2.5185957611589956E-4</v>
      </c>
      <c r="EJ25" s="43">
        <f t="shared" si="10"/>
        <v>6.5822644020773513E-5</v>
      </c>
      <c r="EK25" s="47"/>
      <c r="EL25" s="47"/>
      <c r="EM25" s="47" t="str">
        <f t="shared" si="25"/>
        <v/>
      </c>
      <c r="EN25" s="48" t="str">
        <f t="shared" si="26"/>
        <v/>
      </c>
      <c r="EO25" s="24">
        <f t="shared" si="11"/>
        <v>4.230206163271466E-3</v>
      </c>
      <c r="EP25" s="25">
        <f t="shared" si="12"/>
        <v>1.471166555586195E-3</v>
      </c>
      <c r="EQ25" s="43">
        <f t="shared" si="13"/>
        <v>6.0324356552338681E-3</v>
      </c>
      <c r="ER25" s="44">
        <f t="shared" si="14"/>
        <v>2.0979397320537263E-3</v>
      </c>
      <c r="ES25" s="43">
        <f t="shared" si="15"/>
        <v>2.2303266628667892E-3</v>
      </c>
      <c r="ET25" s="43">
        <f t="shared" si="16"/>
        <v>7.7565533872331566E-4</v>
      </c>
      <c r="EU25" s="47"/>
      <c r="EV25" s="47"/>
      <c r="EW25" s="47" t="str">
        <f t="shared" si="27"/>
        <v/>
      </c>
      <c r="EX25" s="48" t="str">
        <f t="shared" si="28"/>
        <v/>
      </c>
      <c r="EY25" s="24">
        <f t="shared" si="17"/>
        <v>6.0029315415920667E-3</v>
      </c>
      <c r="EZ25" s="25">
        <f t="shared" si="18"/>
        <v>1.811564028786902E-3</v>
      </c>
      <c r="FA25" s="43">
        <f t="shared" si="19"/>
        <v>2.338728855558337E-2</v>
      </c>
      <c r="FB25" s="43">
        <f t="shared" si="20"/>
        <v>7.0578134007701684E-3</v>
      </c>
      <c r="FC25" s="43">
        <f t="shared" si="21"/>
        <v>2.2702086311963089E-3</v>
      </c>
      <c r="FD25" s="43">
        <f t="shared" si="22"/>
        <v>6.85103314209386E-4</v>
      </c>
      <c r="FE25" s="47"/>
      <c r="FF25" s="47"/>
      <c r="FG25" s="47" t="str">
        <f t="shared" si="29"/>
        <v/>
      </c>
      <c r="FH25" s="48" t="str">
        <f t="shared" si="30"/>
        <v/>
      </c>
    </row>
    <row r="26" spans="1:166" x14ac:dyDescent="0.35">
      <c r="A26" s="6" t="s">
        <v>55</v>
      </c>
      <c r="B26" s="11">
        <v>0.24677695761201099</v>
      </c>
      <c r="C26" s="11">
        <v>0.107626714320964</v>
      </c>
      <c r="D26" s="11">
        <v>0.171132660378052</v>
      </c>
      <c r="E26" s="11">
        <v>2.3966652226182902E-3</v>
      </c>
      <c r="F26" s="11">
        <v>6.00888440461169E-4</v>
      </c>
      <c r="G26" s="11">
        <v>3.5508996346609203E-3</v>
      </c>
      <c r="H26" s="11">
        <v>5.7006172904044305E-2</v>
      </c>
      <c r="I26" s="11">
        <v>5.6667964551205896E-3</v>
      </c>
      <c r="J26" s="11">
        <v>7.6157956053087201E-4</v>
      </c>
      <c r="K26" s="11">
        <v>3.2937338641680701E-3</v>
      </c>
      <c r="L26" s="11">
        <v>0.78372284164856199</v>
      </c>
      <c r="M26" s="11">
        <v>3.2427368700143497E-2</v>
      </c>
      <c r="N26" s="11">
        <v>3.8076294125072803E-2</v>
      </c>
      <c r="O26" s="11">
        <v>0.27470324828085796</v>
      </c>
      <c r="P26" s="11">
        <v>0</v>
      </c>
      <c r="Q26" s="11">
        <v>1.53856343517292</v>
      </c>
      <c r="R26" s="11">
        <v>1.7820993116333999</v>
      </c>
      <c r="S26" s="11">
        <v>4.16077883158621E-3</v>
      </c>
      <c r="T26" s="11">
        <v>0.26647560899237299</v>
      </c>
      <c r="U26" s="11">
        <v>5.7953123331568701</v>
      </c>
      <c r="V26" s="11">
        <v>0.142665703622227</v>
      </c>
      <c r="W26" s="11">
        <v>2.7208720751717399</v>
      </c>
      <c r="X26" s="11">
        <v>1.6351193678770599E-2</v>
      </c>
      <c r="Y26" s="11">
        <v>1.9390867748680297E-2</v>
      </c>
      <c r="Z26" s="11">
        <v>2.0216912187814198E-2</v>
      </c>
      <c r="AA26" s="11">
        <v>6.4539459975025703E-4</v>
      </c>
      <c r="AB26" s="11">
        <v>2.0120830409622899E-4</v>
      </c>
      <c r="AC26" s="11">
        <v>1.4185990321560401E-2</v>
      </c>
      <c r="AD26" s="11">
        <v>2.7746330854862501E-5</v>
      </c>
      <c r="AE26" s="11">
        <v>2.1001579762146302E-4</v>
      </c>
      <c r="AF26" s="11">
        <v>9.3593092133891807E-5</v>
      </c>
      <c r="AG26" s="11">
        <v>2.6821355979876798E-3</v>
      </c>
      <c r="AH26" s="11">
        <v>1.44196656789787E-2</v>
      </c>
      <c r="AI26" s="11">
        <v>1.1246575726073101E-2</v>
      </c>
      <c r="AJ26" s="11">
        <v>1.1012104164247999E-2</v>
      </c>
      <c r="AK26" s="11">
        <v>1.33230033495023E-2</v>
      </c>
      <c r="AL26" s="11">
        <v>1.8042658802661298E-2</v>
      </c>
      <c r="AM26" s="11">
        <v>2.1540232025479302E-2</v>
      </c>
      <c r="AN26" s="11">
        <v>1.07604533362092E-3</v>
      </c>
      <c r="AO26" s="11">
        <v>3.7142959755622498E-2</v>
      </c>
      <c r="AP26" s="11">
        <v>3.7422509970084302E-3</v>
      </c>
      <c r="AQ26" s="11">
        <v>1.7520895716418201E-2</v>
      </c>
      <c r="AR26" s="11">
        <v>2.7754840726597299E-2</v>
      </c>
      <c r="AS26" s="11">
        <v>2.1602823634842699E-3</v>
      </c>
      <c r="AT26" s="11">
        <v>2.37365778186559E-3</v>
      </c>
      <c r="AU26" s="11">
        <v>2.8346300298442199E-2</v>
      </c>
      <c r="AV26" s="11">
        <v>3.7907959233265203E-3</v>
      </c>
      <c r="AW26" s="11">
        <v>3.1305054859856701E-3</v>
      </c>
      <c r="AX26" s="11">
        <v>2.9171636481418798E-2</v>
      </c>
      <c r="AY26" s="11">
        <v>1.81444119893079E-3</v>
      </c>
      <c r="AZ26" s="11">
        <v>0</v>
      </c>
      <c r="BA26" s="11">
        <v>1.5850215409800601E-2</v>
      </c>
      <c r="BB26" s="11">
        <v>1.6926159169882101E-2</v>
      </c>
      <c r="BC26" s="11">
        <v>1.4377672093498901E-2</v>
      </c>
      <c r="BD26" s="11">
        <v>2.0754512726346597E-2</v>
      </c>
      <c r="BE26" s="11">
        <v>1.9711681331505398E-2</v>
      </c>
      <c r="BF26" s="11">
        <v>1.3438962810955E-2</v>
      </c>
      <c r="BG26" s="11">
        <v>3.2529987193963002E-2</v>
      </c>
      <c r="BH26" s="11">
        <v>1.2894976933782399E-2</v>
      </c>
      <c r="BI26" s="11">
        <v>1.2545974597392401E-2</v>
      </c>
      <c r="BJ26" s="11">
        <v>0</v>
      </c>
      <c r="BK26" s="11">
        <v>4.4031977059677804E-2</v>
      </c>
      <c r="BL26" s="11">
        <v>6.3135106978828501E-3</v>
      </c>
      <c r="BM26" s="11">
        <v>6.7849444761257599E-4</v>
      </c>
      <c r="BN26" s="11">
        <v>1.09476459251311E-3</v>
      </c>
      <c r="BO26" s="11">
        <v>9.7809153556511399E-3</v>
      </c>
      <c r="BP26" s="11">
        <v>6.0389873853795798E-3</v>
      </c>
      <c r="BQ26" s="11">
        <v>4.0223642598238005E-2</v>
      </c>
      <c r="BR26" s="11">
        <v>0.20337109545561699</v>
      </c>
      <c r="BS26" s="11">
        <v>4.7897394783393998E-2</v>
      </c>
      <c r="BT26" s="11">
        <v>1.2366977378328601E-2</v>
      </c>
      <c r="BU26" s="11">
        <v>1.9145905675363301E-2</v>
      </c>
      <c r="BV26" s="11">
        <v>0.25089584794098901</v>
      </c>
      <c r="BW26" s="11">
        <v>0.42341909174317999</v>
      </c>
      <c r="BX26" s="11">
        <v>1.8672175692750299</v>
      </c>
      <c r="BY26" s="11">
        <v>1.2474965090526702</v>
      </c>
      <c r="BZ26" s="11">
        <v>10.566909007774901</v>
      </c>
      <c r="CA26" s="11">
        <v>2.6950020274545402E-2</v>
      </c>
      <c r="CB26" s="11">
        <v>1.48054164201721E-2</v>
      </c>
      <c r="CC26" s="11">
        <v>1.6140737694367201E-2</v>
      </c>
      <c r="CD26" s="11">
        <v>6.9796355693725999E-4</v>
      </c>
      <c r="CE26" s="11">
        <v>5.4077954212729498E-2</v>
      </c>
      <c r="CF26" s="11">
        <v>2.73496459109469E-3</v>
      </c>
      <c r="CG26" s="11">
        <v>1.36852992026786E-3</v>
      </c>
      <c r="CH26" s="11">
        <v>4.7619636264202899E-3</v>
      </c>
      <c r="CI26" s="11">
        <v>4.3551003797583202E-4</v>
      </c>
      <c r="CJ26" s="11">
        <v>2.0094067159560601E-3</v>
      </c>
      <c r="CK26" s="11">
        <v>3.6469108994967398E-3</v>
      </c>
      <c r="CL26" s="11">
        <v>5.4051147346064503E-5</v>
      </c>
      <c r="CM26" s="11">
        <v>3.4035719420786302E-3</v>
      </c>
      <c r="CN26" s="11">
        <v>2.0770254151400202E-3</v>
      </c>
      <c r="CO26" s="11">
        <v>1.8774925519659E-3</v>
      </c>
      <c r="CP26" s="11">
        <v>1.3318663348470801E-2</v>
      </c>
      <c r="CQ26" s="11">
        <v>6.2282787860845103E-3</v>
      </c>
      <c r="CR26" s="11">
        <v>1.2551501472120901E-2</v>
      </c>
      <c r="CS26" s="11">
        <v>0.204983168024403</v>
      </c>
      <c r="CT26" s="11">
        <v>1.64446268186429E-3</v>
      </c>
      <c r="CU26" s="11">
        <v>5.4274394010026102E-2</v>
      </c>
      <c r="CV26" s="11">
        <v>6.0468358991342695E-2</v>
      </c>
      <c r="CW26" s="11">
        <v>0.12527616825295501</v>
      </c>
      <c r="CX26" s="11">
        <v>0.172524832030438</v>
      </c>
      <c r="CY26" s="11">
        <v>0.22788359241515402</v>
      </c>
      <c r="CZ26" s="11">
        <v>1.05070249071467</v>
      </c>
      <c r="DA26" s="11">
        <v>0.57995322298127405</v>
      </c>
      <c r="DB26" s="11">
        <v>8.3284126208601511E-2</v>
      </c>
      <c r="DC26" s="11">
        <v>0.79189826742178093</v>
      </c>
      <c r="DD26" s="11">
        <v>2.26460472141948</v>
      </c>
      <c r="DE26" s="11">
        <v>1.7802741449696201E-2</v>
      </c>
      <c r="DF26" s="11">
        <v>5.1116886932383296E-2</v>
      </c>
      <c r="DG26" s="11">
        <v>4.0676829320280501E-2</v>
      </c>
      <c r="DH26" s="11">
        <v>3.5380000565972E-2</v>
      </c>
      <c r="DI26" s="11">
        <v>2.3282284227908703E-2</v>
      </c>
      <c r="DJ26" s="11">
        <v>0.10985090114738499</v>
      </c>
      <c r="DK26" s="11">
        <v>3.3565389321003995E-2</v>
      </c>
      <c r="DL26" s="10">
        <v>35.301730611410697</v>
      </c>
      <c r="DM26" s="11">
        <v>109.32393896160499</v>
      </c>
      <c r="DN26" s="11">
        <v>5.32065308783661E-5</v>
      </c>
      <c r="DO26" s="11">
        <v>0.45792765112156897</v>
      </c>
      <c r="DP26" s="11">
        <v>8.9967406757964514E-3</v>
      </c>
      <c r="DQ26" s="11">
        <v>0.102741811126125</v>
      </c>
      <c r="DR26" s="11">
        <v>6.7227535857747505</v>
      </c>
      <c r="DS26" s="11">
        <v>102.352646858648</v>
      </c>
      <c r="DT26" s="10">
        <v>254.270789426893</v>
      </c>
      <c r="DW26" s="50">
        <f t="shared" si="1"/>
        <v>1.2460670881813455E-3</v>
      </c>
      <c r="DX26" s="25">
        <f t="shared" si="2"/>
        <v>3.6236732078522661E-4</v>
      </c>
      <c r="DY26" s="43">
        <f t="shared" si="3"/>
        <v>3.2365747973718204E-2</v>
      </c>
      <c r="DZ26" s="43">
        <f t="shared" si="4"/>
        <v>9.4122455280989462E-3</v>
      </c>
      <c r="EA26" s="45"/>
      <c r="EB26" s="45"/>
      <c r="EC26" s="47" t="str">
        <f t="shared" si="23"/>
        <v/>
      </c>
      <c r="ED26" s="48" t="str">
        <f t="shared" si="24"/>
        <v/>
      </c>
      <c r="EE26" s="24">
        <f t="shared" si="5"/>
        <v>1.6671078387472584E-3</v>
      </c>
      <c r="EF26" s="25">
        <f t="shared" si="6"/>
        <v>4.3569296632026914E-4</v>
      </c>
      <c r="EG26" s="43">
        <f t="shared" si="7"/>
        <v>7.5435392334724178E-3</v>
      </c>
      <c r="EH26" s="44">
        <f t="shared" si="8"/>
        <v>1.9714783343917812E-3</v>
      </c>
      <c r="EI26" s="43">
        <f t="shared" si="9"/>
        <v>1.9437494891347607E-4</v>
      </c>
      <c r="EJ26" s="43">
        <f t="shared" si="10"/>
        <v>5.0799232120521656E-5</v>
      </c>
      <c r="EK26" s="47"/>
      <c r="EL26" s="47"/>
      <c r="EM26" s="47" t="str">
        <f t="shared" si="25"/>
        <v/>
      </c>
      <c r="EN26" s="48" t="str">
        <f t="shared" si="26"/>
        <v/>
      </c>
      <c r="EO26" s="24">
        <f t="shared" si="11"/>
        <v>5.6400201763269703E-3</v>
      </c>
      <c r="EP26" s="25">
        <f t="shared" si="12"/>
        <v>1.9614668259635652E-3</v>
      </c>
      <c r="EQ26" s="43">
        <f t="shared" si="13"/>
        <v>8.0428843169197215E-3</v>
      </c>
      <c r="ER26" s="44">
        <f t="shared" si="14"/>
        <v>2.7971266554891283E-3</v>
      </c>
      <c r="ES26" s="43">
        <f t="shared" si="15"/>
        <v>2.9736345919936309E-3</v>
      </c>
      <c r="ET26" s="43">
        <f t="shared" si="16"/>
        <v>1.034160414747259E-3</v>
      </c>
      <c r="EU26" s="47"/>
      <c r="EV26" s="47"/>
      <c r="EW26" s="47" t="str">
        <f t="shared" si="27"/>
        <v/>
      </c>
      <c r="EX26" s="48" t="str">
        <f t="shared" si="28"/>
        <v/>
      </c>
      <c r="EY26" s="24">
        <f t="shared" si="17"/>
        <v>1.2889525208380116E-2</v>
      </c>
      <c r="EZ26" s="25">
        <f t="shared" si="18"/>
        <v>3.8897995177620479E-3</v>
      </c>
      <c r="FA26" s="43">
        <f t="shared" si="19"/>
        <v>5.0217305212330032E-2</v>
      </c>
      <c r="FB26" s="43">
        <f t="shared" si="20"/>
        <v>1.5154572914077073E-2</v>
      </c>
      <c r="FC26" s="43">
        <f t="shared" si="21"/>
        <v>4.8746035461744164E-3</v>
      </c>
      <c r="FD26" s="43">
        <f t="shared" si="22"/>
        <v>1.471057328850467E-3</v>
      </c>
      <c r="FE26" s="47"/>
      <c r="FF26" s="47"/>
      <c r="FG26" s="47" t="str">
        <f t="shared" si="29"/>
        <v/>
      </c>
      <c r="FH26" s="48" t="str">
        <f t="shared" si="30"/>
        <v/>
      </c>
    </row>
    <row r="27" spans="1:166" x14ac:dyDescent="0.35">
      <c r="A27" s="6" t="s">
        <v>56</v>
      </c>
      <c r="B27" s="11">
        <v>7.7786843489096494E-2</v>
      </c>
      <c r="C27" s="11">
        <v>2.82562719455621E-2</v>
      </c>
      <c r="D27" s="11">
        <v>3.0228617513503999E-2</v>
      </c>
      <c r="E27" s="11">
        <v>1.2381868133251501E-3</v>
      </c>
      <c r="F27" s="11">
        <v>5.2614688575776802E-5</v>
      </c>
      <c r="G27" s="11">
        <v>1.05215571218171E-3</v>
      </c>
      <c r="H27" s="11">
        <v>1.2994157295369799E-2</v>
      </c>
      <c r="I27" s="11">
        <v>6.1253184376447705E-4</v>
      </c>
      <c r="J27" s="11">
        <v>6.40076346126519E-4</v>
      </c>
      <c r="K27" s="11">
        <v>5.9619598705966403E-4</v>
      </c>
      <c r="L27" s="11">
        <v>0.14400833228009</v>
      </c>
      <c r="M27" s="11">
        <v>6.4713329550925699E-3</v>
      </c>
      <c r="N27" s="11">
        <v>1.30734754117987E-3</v>
      </c>
      <c r="O27" s="11">
        <v>1.83118720597907E-2</v>
      </c>
      <c r="P27" s="11">
        <v>0</v>
      </c>
      <c r="Q27" s="11">
        <v>0.86424950550361002</v>
      </c>
      <c r="R27" s="11">
        <v>0.26660999952806896</v>
      </c>
      <c r="S27" s="11">
        <v>1.24958882483244E-3</v>
      </c>
      <c r="T27" s="11">
        <v>0.42982231230265899</v>
      </c>
      <c r="U27" s="11">
        <v>2.5606514200083801</v>
      </c>
      <c r="V27" s="11">
        <v>0.61897390750516401</v>
      </c>
      <c r="W27" s="11">
        <v>4.2192479842743102</v>
      </c>
      <c r="X27" s="11">
        <v>0.23712095384187401</v>
      </c>
      <c r="Y27" s="11">
        <v>5.3719054654797101E-2</v>
      </c>
      <c r="Z27" s="11">
        <v>8.6429937949002889E-2</v>
      </c>
      <c r="AA27" s="11">
        <v>1.05123176351574E-4</v>
      </c>
      <c r="AB27" s="11">
        <v>4.1107353042268601E-5</v>
      </c>
      <c r="AC27" s="11">
        <v>3.6219152583194498E-4</v>
      </c>
      <c r="AD27" s="11">
        <v>4.03188528558885E-5</v>
      </c>
      <c r="AE27" s="11">
        <v>9.2880367273760604E-5</v>
      </c>
      <c r="AF27" s="11">
        <v>4.3356115129127602E-5</v>
      </c>
      <c r="AG27" s="11">
        <v>4.8871184216377997E-4</v>
      </c>
      <c r="AH27" s="11">
        <v>3.23368972820904E-3</v>
      </c>
      <c r="AI27" s="11">
        <v>8.96122010234726E-4</v>
      </c>
      <c r="AJ27" s="11">
        <v>1.1913654220226699E-3</v>
      </c>
      <c r="AK27" s="11">
        <v>2.6413694961941901E-3</v>
      </c>
      <c r="AL27" s="11">
        <v>1.11271909148416E-3</v>
      </c>
      <c r="AM27" s="11">
        <v>2.06102606915535E-2</v>
      </c>
      <c r="AN27" s="11">
        <v>1.20574711989997E-5</v>
      </c>
      <c r="AO27" s="11">
        <v>3.8484623363382302E-3</v>
      </c>
      <c r="AP27" s="11">
        <v>1.7751528340985898E-3</v>
      </c>
      <c r="AQ27" s="11">
        <v>3.5772905757357697E-3</v>
      </c>
      <c r="AR27" s="11">
        <v>2.70416078604136E-4</v>
      </c>
      <c r="AS27" s="11">
        <v>3.55359575402049E-4</v>
      </c>
      <c r="AT27" s="11">
        <v>4.9752822752317197E-4</v>
      </c>
      <c r="AU27" s="11">
        <v>1.48624449661906E-2</v>
      </c>
      <c r="AV27" s="11">
        <v>2.4323648769480699E-3</v>
      </c>
      <c r="AW27" s="11">
        <v>3.6562550102748004E-4</v>
      </c>
      <c r="AX27" s="11">
        <v>4.0424453427901899E-3</v>
      </c>
      <c r="AY27" s="11">
        <v>2.0394540595677999E-3</v>
      </c>
      <c r="AZ27" s="11">
        <v>0</v>
      </c>
      <c r="BA27" s="11">
        <v>2.9776411948252398E-3</v>
      </c>
      <c r="BB27" s="11">
        <v>2.56446741323365E-3</v>
      </c>
      <c r="BC27" s="11">
        <v>2.2962420226966501E-3</v>
      </c>
      <c r="BD27" s="11">
        <v>8.7973854824078407E-3</v>
      </c>
      <c r="BE27" s="11">
        <v>2.4444374760881999E-3</v>
      </c>
      <c r="BF27" s="11">
        <v>5.4837591717127494E-4</v>
      </c>
      <c r="BG27" s="11">
        <v>6.0567413928861802E-4</v>
      </c>
      <c r="BH27" s="11">
        <v>1.9538805451648298E-3</v>
      </c>
      <c r="BI27" s="11">
        <v>7.5011905942650901E-4</v>
      </c>
      <c r="BJ27" s="11">
        <v>0</v>
      </c>
      <c r="BK27" s="11">
        <v>3.5620971497963799E-3</v>
      </c>
      <c r="BL27" s="11">
        <v>8.8242955553733391E-4</v>
      </c>
      <c r="BM27" s="11">
        <v>1.5335687110151E-3</v>
      </c>
      <c r="BN27" s="11">
        <v>9.1274046821041206E-4</v>
      </c>
      <c r="BO27" s="11">
        <v>1.0421533225048501E-2</v>
      </c>
      <c r="BP27" s="11">
        <v>5.9879303758278999E-4</v>
      </c>
      <c r="BQ27" s="11">
        <v>9.8497381103848491E-3</v>
      </c>
      <c r="BR27" s="11">
        <v>1.97048102228237E-3</v>
      </c>
      <c r="BS27" s="11">
        <v>4.6560062798309196E-2</v>
      </c>
      <c r="BT27" s="11">
        <v>6.1645685635221001E-3</v>
      </c>
      <c r="BU27" s="11">
        <v>2.41249409049695E-2</v>
      </c>
      <c r="BV27" s="11">
        <v>8.4816713062026206E-2</v>
      </c>
      <c r="BW27" s="11">
        <v>3.7898655861778097E-2</v>
      </c>
      <c r="BX27" s="11">
        <v>0.244623804123553</v>
      </c>
      <c r="BY27" s="11">
        <v>0.45019803019361099</v>
      </c>
      <c r="BZ27" s="11">
        <v>1.9025852219233201</v>
      </c>
      <c r="CA27" s="11">
        <v>2.58629818097354E-2</v>
      </c>
      <c r="CB27" s="11">
        <v>6.3466843197256505E-3</v>
      </c>
      <c r="CC27" s="11">
        <v>9.139009752988091E-4</v>
      </c>
      <c r="CD27" s="11">
        <v>6.0541953960773799E-4</v>
      </c>
      <c r="CE27" s="11">
        <v>1.29420830929119E-2</v>
      </c>
      <c r="CF27" s="11">
        <v>6.8961753580422201E-3</v>
      </c>
      <c r="CG27" s="11">
        <v>1.5260330737314801E-3</v>
      </c>
      <c r="CH27" s="11">
        <v>3.20002639909088E-3</v>
      </c>
      <c r="CI27" s="11">
        <v>1.93067321849213E-4</v>
      </c>
      <c r="CJ27" s="11">
        <v>1.3809722580458799E-2</v>
      </c>
      <c r="CK27" s="11">
        <v>1.3156185503689199E-2</v>
      </c>
      <c r="CL27" s="11">
        <v>8.7270007696892097E-5</v>
      </c>
      <c r="CM27" s="11">
        <v>1.5138229477216001E-2</v>
      </c>
      <c r="CN27" s="11">
        <v>9.1319370008795999E-3</v>
      </c>
      <c r="CO27" s="11">
        <v>1.42813908762803E-2</v>
      </c>
      <c r="CP27" s="11">
        <v>6.4049730197313203E-3</v>
      </c>
      <c r="CQ27" s="11">
        <v>5.9685292096505298E-2</v>
      </c>
      <c r="CR27" s="11">
        <v>1.3946246168841001E-2</v>
      </c>
      <c r="CS27" s="11">
        <v>9.6657238418092609E-2</v>
      </c>
      <c r="CT27" s="11">
        <v>1.49796533064907E-2</v>
      </c>
      <c r="CU27" s="11">
        <v>3.6597357992914095E-2</v>
      </c>
      <c r="CV27" s="11">
        <v>3.6391360222282398E-2</v>
      </c>
      <c r="CW27" s="11">
        <v>3.4261182204826504E-2</v>
      </c>
      <c r="CX27" s="11">
        <v>2.0073466558710399E-2</v>
      </c>
      <c r="CY27" s="11">
        <v>5.0400167921785699E-2</v>
      </c>
      <c r="CZ27" s="11">
        <v>5.66182593327735E-2</v>
      </c>
      <c r="DA27" s="11">
        <v>2.20822598894388E-2</v>
      </c>
      <c r="DB27" s="11">
        <v>3.2328295265055197E-3</v>
      </c>
      <c r="DC27" s="11">
        <v>8.4426700895663898E-2</v>
      </c>
      <c r="DD27" s="11">
        <v>0.37436609843646701</v>
      </c>
      <c r="DE27" s="11">
        <v>1.48038977121753E-2</v>
      </c>
      <c r="DF27" s="11">
        <v>7.1724012929383102E-2</v>
      </c>
      <c r="DG27" s="11">
        <v>8.3596929106414496E-3</v>
      </c>
      <c r="DH27" s="11">
        <v>1.49143681353834E-2</v>
      </c>
      <c r="DI27" s="11">
        <v>2.0689264533277699E-2</v>
      </c>
      <c r="DJ27" s="11">
        <v>2.984624591773E-2</v>
      </c>
      <c r="DK27" s="11">
        <v>1.13374332418987E-3</v>
      </c>
      <c r="DL27" s="10">
        <v>13.7718960391325</v>
      </c>
      <c r="DM27" s="11">
        <v>10.2674121168955</v>
      </c>
      <c r="DN27" s="11">
        <v>1.7838558874207699E-3</v>
      </c>
      <c r="DO27" s="11">
        <v>0.20984805754428401</v>
      </c>
      <c r="DP27" s="11">
        <v>1.9621876320370497E-2</v>
      </c>
      <c r="DQ27" s="11">
        <v>7.2042632645054991E-2</v>
      </c>
      <c r="DR27" s="11">
        <v>-4.4990178616187794E-2</v>
      </c>
      <c r="DS27" s="11">
        <v>5.9628953542203504</v>
      </c>
      <c r="DT27" s="10">
        <v>30.2605097540293</v>
      </c>
      <c r="DW27" s="50">
        <f t="shared" si="1"/>
        <v>1.2112759397248925E-3</v>
      </c>
      <c r="DX27" s="25">
        <f t="shared" si="2"/>
        <v>3.5224974736339248E-4</v>
      </c>
      <c r="DY27" s="43">
        <f t="shared" si="3"/>
        <v>3.1462071475608255E-2</v>
      </c>
      <c r="DZ27" s="43">
        <f t="shared" si="4"/>
        <v>9.1494484166251069E-3</v>
      </c>
      <c r="EA27" s="45"/>
      <c r="EB27" s="45"/>
      <c r="EC27" s="47" t="str">
        <f t="shared" si="23"/>
        <v/>
      </c>
      <c r="ED27" s="48" t="str">
        <f t="shared" si="24"/>
        <v/>
      </c>
      <c r="EE27" s="24">
        <f t="shared" si="5"/>
        <v>8.3100342633048131E-4</v>
      </c>
      <c r="EF27" s="25">
        <f t="shared" si="6"/>
        <v>2.1717992047371392E-4</v>
      </c>
      <c r="EG27" s="43">
        <f t="shared" si="7"/>
        <v>3.7602288250198541E-3</v>
      </c>
      <c r="EH27" s="44">
        <f t="shared" si="8"/>
        <v>9.8272302051376497E-4</v>
      </c>
      <c r="EI27" s="43">
        <f t="shared" si="9"/>
        <v>9.6890101999213887E-5</v>
      </c>
      <c r="EJ27" s="43">
        <f t="shared" si="10"/>
        <v>2.5321898779405136E-5</v>
      </c>
      <c r="EK27" s="47"/>
      <c r="EL27" s="47"/>
      <c r="EM27" s="47" t="str">
        <f t="shared" si="25"/>
        <v/>
      </c>
      <c r="EN27" s="48" t="str">
        <f t="shared" si="26"/>
        <v/>
      </c>
      <c r="EO27" s="24">
        <f t="shared" si="11"/>
        <v>7.1067493888163601E-3</v>
      </c>
      <c r="EP27" s="25">
        <f t="shared" si="12"/>
        <v>2.4715608687198433E-3</v>
      </c>
      <c r="EQ27" s="43">
        <f t="shared" si="13"/>
        <v>1.0134496228134813E-2</v>
      </c>
      <c r="ER27" s="44">
        <f t="shared" si="14"/>
        <v>3.524540254798353E-3</v>
      </c>
      <c r="ES27" s="43">
        <f t="shared" si="15"/>
        <v>3.7469503935314971E-3</v>
      </c>
      <c r="ET27" s="43">
        <f t="shared" si="16"/>
        <v>1.3031015254682098E-3</v>
      </c>
      <c r="EU27" s="47"/>
      <c r="EV27" s="47"/>
      <c r="EW27" s="47" t="str">
        <f t="shared" si="27"/>
        <v/>
      </c>
      <c r="EX27" s="48" t="str">
        <f t="shared" si="28"/>
        <v/>
      </c>
      <c r="EY27" s="24">
        <f t="shared" si="17"/>
        <v>4.3573744646506173E-3</v>
      </c>
      <c r="EZ27" s="25">
        <f t="shared" si="18"/>
        <v>1.3149679927920892E-3</v>
      </c>
      <c r="FA27" s="43">
        <f t="shared" si="19"/>
        <v>1.6976234568633328E-2</v>
      </c>
      <c r="FB27" s="43">
        <f t="shared" si="20"/>
        <v>5.1230862247395497E-3</v>
      </c>
      <c r="FC27" s="43">
        <f t="shared" si="21"/>
        <v>1.6478863785910646E-3</v>
      </c>
      <c r="FD27" s="43">
        <f t="shared" si="22"/>
        <v>4.9729897239370383E-4</v>
      </c>
      <c r="FE27" s="47"/>
      <c r="FF27" s="47"/>
      <c r="FG27" s="47" t="str">
        <f t="shared" si="29"/>
        <v/>
      </c>
      <c r="FH27" s="48" t="str">
        <f t="shared" si="30"/>
        <v/>
      </c>
    </row>
    <row r="28" spans="1:166" x14ac:dyDescent="0.35">
      <c r="A28" s="6" t="s">
        <v>57</v>
      </c>
      <c r="B28" s="11">
        <v>33.478029029934198</v>
      </c>
      <c r="C28" s="11">
        <v>19.5136876745633</v>
      </c>
      <c r="D28" s="11">
        <v>0.27601939221258198</v>
      </c>
      <c r="E28" s="11">
        <v>0.280168304843879</v>
      </c>
      <c r="F28" s="11">
        <v>2.91326746314224E-3</v>
      </c>
      <c r="G28" s="11">
        <v>0.117278579261395</v>
      </c>
      <c r="H28" s="11">
        <v>1.54859303873664</v>
      </c>
      <c r="I28" s="11">
        <v>1.5571654398753301E-3</v>
      </c>
      <c r="J28" s="11">
        <v>2.3224586340844897E-3</v>
      </c>
      <c r="K28" s="11">
        <v>1.2116196961139501E-3</v>
      </c>
      <c r="L28" s="11">
        <v>0.19824598188376799</v>
      </c>
      <c r="M28" s="11">
        <v>1.5679968508511898E-2</v>
      </c>
      <c r="N28" s="11">
        <v>1.82177639537691E-2</v>
      </c>
      <c r="O28" s="11">
        <v>1.53178764777101</v>
      </c>
      <c r="P28" s="11">
        <v>0</v>
      </c>
      <c r="Q28" s="11">
        <v>12.560306210647498</v>
      </c>
      <c r="R28" s="11">
        <v>53.1026141665278</v>
      </c>
      <c r="S28" s="11">
        <v>4.0837684416711803E-2</v>
      </c>
      <c r="T28" s="11">
        <v>1.9766923060161901</v>
      </c>
      <c r="U28" s="11">
        <v>15.7699063127589</v>
      </c>
      <c r="V28" s="11">
        <v>0.53233181026500698</v>
      </c>
      <c r="W28" s="11">
        <v>32.926356328285301</v>
      </c>
      <c r="X28" s="11">
        <v>6.4109600674622902E-2</v>
      </c>
      <c r="Y28" s="11">
        <v>6.1549227770070401E-2</v>
      </c>
      <c r="Z28" s="11">
        <v>7.0881557852023602E-2</v>
      </c>
      <c r="AA28" s="11">
        <v>4.2178765645636404E-3</v>
      </c>
      <c r="AB28" s="11">
        <v>1.6513723122905202E-3</v>
      </c>
      <c r="AC28" s="11">
        <v>9.9582633739225893E-3</v>
      </c>
      <c r="AD28" s="11">
        <v>1.6294797846950899E-4</v>
      </c>
      <c r="AE28" s="11">
        <v>1.3226398414781099E-3</v>
      </c>
      <c r="AF28" s="11">
        <v>5.8645824275943006E-4</v>
      </c>
      <c r="AG28" s="11">
        <v>1.6424090285874403E-2</v>
      </c>
      <c r="AH28" s="11">
        <v>4.9908291991614402E-2</v>
      </c>
      <c r="AI28" s="11">
        <v>3.5049971268047201E-3</v>
      </c>
      <c r="AJ28" s="11">
        <v>5.1168643903261399E-3</v>
      </c>
      <c r="AK28" s="11">
        <v>1.7369500427081901E-2</v>
      </c>
      <c r="AL28" s="11">
        <v>1.1755384449953399E-3</v>
      </c>
      <c r="AM28" s="11">
        <v>3.1114708097548301E-2</v>
      </c>
      <c r="AN28" s="11">
        <v>8.1080460032354907E-3</v>
      </c>
      <c r="AO28" s="11">
        <v>0.34712868981538397</v>
      </c>
      <c r="AP28" s="11">
        <v>1.2987480511459201E-2</v>
      </c>
      <c r="AQ28" s="11">
        <v>3.7493351197368401E-2</v>
      </c>
      <c r="AR28" s="11">
        <v>1.99575710713655E-3</v>
      </c>
      <c r="AS28" s="11">
        <v>2.0097541912965202E-3</v>
      </c>
      <c r="AT28" s="11">
        <v>1.9778111999477102E-3</v>
      </c>
      <c r="AU28" s="11">
        <v>3.6904623848154398E-2</v>
      </c>
      <c r="AV28" s="11">
        <v>1.0514118836708599E-2</v>
      </c>
      <c r="AW28" s="11">
        <v>6.07167034050792E-3</v>
      </c>
      <c r="AX28" s="11">
        <v>2.38234896417279E-2</v>
      </c>
      <c r="AY28" s="11">
        <v>9.9154578425097502E-3</v>
      </c>
      <c r="AZ28" s="11">
        <v>0</v>
      </c>
      <c r="BA28" s="11">
        <v>1.8608395665627501E-2</v>
      </c>
      <c r="BB28" s="11">
        <v>8.5613804398870404E-3</v>
      </c>
      <c r="BC28" s="11">
        <v>1.21991022245042E-2</v>
      </c>
      <c r="BD28" s="11">
        <v>7.2010488896307803E-2</v>
      </c>
      <c r="BE28" s="11">
        <v>9.0828606914621704E-3</v>
      </c>
      <c r="BF28" s="11">
        <v>5.1214838924165595E-3</v>
      </c>
      <c r="BG28" s="11">
        <v>1.06216987196946E-2</v>
      </c>
      <c r="BH28" s="11">
        <v>2.4778383228764102E-2</v>
      </c>
      <c r="BI28" s="11">
        <v>5.0359745817669301E-3</v>
      </c>
      <c r="BJ28" s="11">
        <v>0</v>
      </c>
      <c r="BK28" s="11">
        <v>8.4643516150011297E-2</v>
      </c>
      <c r="BL28" s="11">
        <v>1.4258102689839599E-2</v>
      </c>
      <c r="BM28" s="11">
        <v>2.3212617219352002E-3</v>
      </c>
      <c r="BN28" s="11">
        <v>2.5381137105040998E-3</v>
      </c>
      <c r="BO28" s="11">
        <v>1.7122957817678402E-2</v>
      </c>
      <c r="BP28" s="11">
        <v>5.2861847272507902E-3</v>
      </c>
      <c r="BQ28" s="11">
        <v>4.3545672262776801E-2</v>
      </c>
      <c r="BR28" s="11">
        <v>0.27462947538847204</v>
      </c>
      <c r="BS28" s="11">
        <v>0.27641810276206502</v>
      </c>
      <c r="BT28" s="11">
        <v>8.0680169722967793E-2</v>
      </c>
      <c r="BU28" s="11">
        <v>7.1456633814093909E-2</v>
      </c>
      <c r="BV28" s="11">
        <v>0.73895495293804903</v>
      </c>
      <c r="BW28" s="11">
        <v>0.485123730223743</v>
      </c>
      <c r="BX28" s="11">
        <v>4.8904753490227897</v>
      </c>
      <c r="BY28" s="11">
        <v>1.64708894870884</v>
      </c>
      <c r="BZ28" s="11">
        <v>8.0407678495767598</v>
      </c>
      <c r="CA28" s="11">
        <v>0.102347916030553</v>
      </c>
      <c r="CB28" s="11">
        <v>1.04958335480993E-2</v>
      </c>
      <c r="CC28" s="11">
        <v>9.4054057962764798E-4</v>
      </c>
      <c r="CD28" s="11">
        <v>4.7196515048335301E-3</v>
      </c>
      <c r="CE28" s="11">
        <v>4.6683646370838799E-2</v>
      </c>
      <c r="CF28" s="11">
        <v>8.0990861533389701E-3</v>
      </c>
      <c r="CG28" s="11">
        <v>9.0678925816218593E-3</v>
      </c>
      <c r="CH28" s="11">
        <v>6.7865819324665497E-2</v>
      </c>
      <c r="CI28" s="11">
        <v>2.57310526719929E-3</v>
      </c>
      <c r="CJ28" s="11">
        <v>7.0898815503593797E-3</v>
      </c>
      <c r="CK28" s="11">
        <v>1.74672937801418E-2</v>
      </c>
      <c r="CL28" s="11">
        <v>3.7621364902895902E-4</v>
      </c>
      <c r="CM28" s="11">
        <v>1.87136074202102E-2</v>
      </c>
      <c r="CN28" s="11">
        <v>1.3408799152620601E-2</v>
      </c>
      <c r="CO28" s="11">
        <v>8.1240414372079506E-3</v>
      </c>
      <c r="CP28" s="11">
        <v>1.1954458619382199E-2</v>
      </c>
      <c r="CQ28" s="11">
        <v>1.01363937001574E-2</v>
      </c>
      <c r="CR28" s="11">
        <v>1.1695152313597801E-2</v>
      </c>
      <c r="CS28" s="11">
        <v>0.108967175653211</v>
      </c>
      <c r="CT28" s="11">
        <v>6.5320508105913694E-3</v>
      </c>
      <c r="CU28" s="11">
        <v>5.77437519591395E-2</v>
      </c>
      <c r="CV28" s="11">
        <v>5.9845861803758199E-2</v>
      </c>
      <c r="CW28" s="11">
        <v>0.24224459982190902</v>
      </c>
      <c r="CX28" s="11">
        <v>0.28687988831508998</v>
      </c>
      <c r="CY28" s="11">
        <v>0.79604494468068898</v>
      </c>
      <c r="CZ28" s="11">
        <v>0.56969241179314301</v>
      </c>
      <c r="DA28" s="11">
        <v>0.27697556354886399</v>
      </c>
      <c r="DB28" s="11">
        <v>3.0992118584597599E-2</v>
      </c>
      <c r="DC28" s="11">
        <v>1.5476019350056398</v>
      </c>
      <c r="DD28" s="11">
        <v>4.2349919632172206</v>
      </c>
      <c r="DE28" s="11">
        <v>0.42611917093781498</v>
      </c>
      <c r="DF28" s="11">
        <v>6.89907332132187</v>
      </c>
      <c r="DG28" s="11">
        <v>0.123089870867815</v>
      </c>
      <c r="DH28" s="11">
        <v>0.16756747366725303</v>
      </c>
      <c r="DI28" s="11">
        <v>0.10359491936499601</v>
      </c>
      <c r="DJ28" s="11">
        <v>0.78149032927958395</v>
      </c>
      <c r="DK28" s="11">
        <v>2.52765372394597E-2</v>
      </c>
      <c r="DL28" s="10">
        <v>208.67055490816401</v>
      </c>
      <c r="DM28" s="11">
        <v>129.49165267916101</v>
      </c>
      <c r="DN28" s="11">
        <v>0</v>
      </c>
      <c r="DO28" s="11">
        <v>1.5820268659461598</v>
      </c>
      <c r="DP28" s="11">
        <v>4.67072725156178E-2</v>
      </c>
      <c r="DQ28" s="11">
        <v>0.33126708588694198</v>
      </c>
      <c r="DR28" s="11">
        <v>15.154631557630001</v>
      </c>
      <c r="DS28" s="11">
        <v>271.07539119318801</v>
      </c>
      <c r="DT28" s="10">
        <v>626.35223156249197</v>
      </c>
      <c r="DW28" s="50">
        <f t="shared" si="1"/>
        <v>7.1911113743654779E-3</v>
      </c>
      <c r="DX28" s="25">
        <f t="shared" si="2"/>
        <v>2.0912387357892807E-3</v>
      </c>
      <c r="DY28" s="43">
        <f t="shared" si="3"/>
        <v>0.18678424348190384</v>
      </c>
      <c r="DZ28" s="43">
        <f t="shared" si="4"/>
        <v>5.4318508623977482E-2</v>
      </c>
      <c r="EA28" s="45"/>
      <c r="EB28" s="45"/>
      <c r="EC28" s="47" t="str">
        <f t="shared" si="23"/>
        <v/>
      </c>
      <c r="ED28" s="48" t="str">
        <f t="shared" si="24"/>
        <v/>
      </c>
      <c r="EE28" s="24">
        <f t="shared" si="5"/>
        <v>1.0875943188213132E-2</v>
      </c>
      <c r="EF28" s="25">
        <f t="shared" si="6"/>
        <v>2.8423907794495685E-3</v>
      </c>
      <c r="EG28" s="43">
        <f t="shared" si="7"/>
        <v>4.9212835687314514E-2</v>
      </c>
      <c r="EH28" s="44">
        <f t="shared" si="8"/>
        <v>1.2861607307749412E-2</v>
      </c>
      <c r="EI28" s="43">
        <f t="shared" si="9"/>
        <v>1.2680708784762003E-3</v>
      </c>
      <c r="EJ28" s="43">
        <f t="shared" si="10"/>
        <v>3.3140601328034749E-4</v>
      </c>
      <c r="EK28" s="47"/>
      <c r="EL28" s="47"/>
      <c r="EM28" s="47" t="str">
        <f t="shared" si="25"/>
        <v/>
      </c>
      <c r="EN28" s="48" t="str">
        <f t="shared" si="26"/>
        <v/>
      </c>
      <c r="EO28" s="24">
        <f t="shared" si="11"/>
        <v>2.1049767155308534E-2</v>
      </c>
      <c r="EP28" s="25">
        <f t="shared" si="12"/>
        <v>7.3206156500461236E-3</v>
      </c>
      <c r="EQ28" s="43">
        <f t="shared" si="13"/>
        <v>3.0017772425505584E-2</v>
      </c>
      <c r="ER28" s="44">
        <f t="shared" si="14"/>
        <v>1.0439477690006697E-2</v>
      </c>
      <c r="ES28" s="43">
        <f t="shared" si="15"/>
        <v>1.109824323486747E-2</v>
      </c>
      <c r="ET28" s="43">
        <f t="shared" si="16"/>
        <v>3.859708875340216E-3</v>
      </c>
      <c r="EU28" s="47"/>
      <c r="EV28" s="47"/>
      <c r="EW28" s="47" t="str">
        <f t="shared" si="27"/>
        <v/>
      </c>
      <c r="EX28" s="48" t="str">
        <f t="shared" si="28"/>
        <v/>
      </c>
      <c r="EY28" s="24">
        <f t="shared" si="17"/>
        <v>3.7963077396133568E-2</v>
      </c>
      <c r="EZ28" s="25">
        <f t="shared" si="18"/>
        <v>1.1456493374343761E-2</v>
      </c>
      <c r="FA28" s="43">
        <f t="shared" si="19"/>
        <v>0.14790331013600871</v>
      </c>
      <c r="FB28" s="43">
        <f t="shared" si="20"/>
        <v>4.4634244872605332E-2</v>
      </c>
      <c r="FC28" s="43">
        <f t="shared" si="21"/>
        <v>1.435700297002198E-2</v>
      </c>
      <c r="FD28" s="43">
        <f t="shared" si="22"/>
        <v>4.3326547973226853E-3</v>
      </c>
      <c r="FE28" s="47"/>
      <c r="FF28" s="47"/>
      <c r="FG28" s="47" t="str">
        <f t="shared" si="29"/>
        <v/>
      </c>
      <c r="FH28" s="48" t="str">
        <f t="shared" si="30"/>
        <v/>
      </c>
    </row>
    <row r="29" spans="1:166" x14ac:dyDescent="0.35">
      <c r="A29" s="6" t="s">
        <v>58</v>
      </c>
      <c r="B29" s="11">
        <v>4.5136515469307997E-2</v>
      </c>
      <c r="C29" s="11">
        <v>8.3965506291529806E-3</v>
      </c>
      <c r="D29" s="11">
        <v>1.4410854979735101E-2</v>
      </c>
      <c r="E29" s="11">
        <v>2.84443568030257E-4</v>
      </c>
      <c r="F29" s="11">
        <v>1.14109733471455E-4</v>
      </c>
      <c r="G29" s="11">
        <v>4.7019093541063702E-4</v>
      </c>
      <c r="H29" s="11">
        <v>6.2881249825294198E-3</v>
      </c>
      <c r="I29" s="11">
        <v>1.92594988649772E-4</v>
      </c>
      <c r="J29" s="11">
        <v>1.7070680010584498E-4</v>
      </c>
      <c r="K29" s="11">
        <v>2.07415550837009E-4</v>
      </c>
      <c r="L29" s="11">
        <v>3.60760192972613E-2</v>
      </c>
      <c r="M29" s="11">
        <v>2.5268294672424699E-3</v>
      </c>
      <c r="N29" s="11">
        <v>1.5043474984002402E-4</v>
      </c>
      <c r="O29" s="11">
        <v>1.0568119254958199E-2</v>
      </c>
      <c r="P29" s="11">
        <v>0</v>
      </c>
      <c r="Q29" s="11">
        <v>0.31222559706214403</v>
      </c>
      <c r="R29" s="11">
        <v>0.70488087752701101</v>
      </c>
      <c r="S29" s="11">
        <v>1.4331789738335401E-3</v>
      </c>
      <c r="T29" s="11">
        <v>4.3594231306178996E-3</v>
      </c>
      <c r="U29" s="11">
        <v>4.1356867941641E-2</v>
      </c>
      <c r="V29" s="11">
        <v>3.43853736713401E-3</v>
      </c>
      <c r="W29" s="11">
        <v>9.6060200638823701E-2</v>
      </c>
      <c r="X29" s="11">
        <v>7.5623310186737208E-2</v>
      </c>
      <c r="Y29" s="11">
        <v>3.61689509883988E-4</v>
      </c>
      <c r="Z29" s="11">
        <v>4.0062746573910402E-2</v>
      </c>
      <c r="AA29" s="11">
        <v>2.0156641551504799E-4</v>
      </c>
      <c r="AB29" s="11">
        <v>4.4722001788634897E-5</v>
      </c>
      <c r="AC29" s="11">
        <v>2.4050136895905697E-3</v>
      </c>
      <c r="AD29" s="11">
        <v>3.2535087302128602E-7</v>
      </c>
      <c r="AE29" s="11">
        <v>7.5314788647368308E-5</v>
      </c>
      <c r="AF29" s="11">
        <v>3.2825926741208498E-5</v>
      </c>
      <c r="AG29" s="11">
        <v>2.21005361944685E-4</v>
      </c>
      <c r="AH29" s="11">
        <v>4.7629946899165202E-3</v>
      </c>
      <c r="AI29" s="11">
        <v>1.5836034093686898E-4</v>
      </c>
      <c r="AJ29" s="11">
        <v>1.2627166590725601E-3</v>
      </c>
      <c r="AK29" s="11">
        <v>4.2402670424485202E-3</v>
      </c>
      <c r="AL29" s="11">
        <v>1.3261182464603498E-4</v>
      </c>
      <c r="AM29" s="11">
        <v>1.3736771007320798E-3</v>
      </c>
      <c r="AN29" s="11">
        <v>3.4703597928648301E-5</v>
      </c>
      <c r="AO29" s="11">
        <v>1.2884119038376401E-3</v>
      </c>
      <c r="AP29" s="11">
        <v>3.5642920498789402E-4</v>
      </c>
      <c r="AQ29" s="11">
        <v>1.3749883633572999E-3</v>
      </c>
      <c r="AR29" s="11">
        <v>1.26056441622801E-3</v>
      </c>
      <c r="AS29" s="11">
        <v>8.5757831547956698E-5</v>
      </c>
      <c r="AT29" s="11">
        <v>1.01751769278867E-4</v>
      </c>
      <c r="AU29" s="11">
        <v>1.91993766321505E-3</v>
      </c>
      <c r="AV29" s="11">
        <v>4.1022187848806799E-4</v>
      </c>
      <c r="AW29" s="11">
        <v>2.0205050148886899E-4</v>
      </c>
      <c r="AX29" s="11">
        <v>3.9653905499020996E-3</v>
      </c>
      <c r="AY29" s="11">
        <v>1.37591524506761E-4</v>
      </c>
      <c r="AZ29" s="11">
        <v>0</v>
      </c>
      <c r="BA29" s="11">
        <v>1.0914107852457301E-3</v>
      </c>
      <c r="BB29" s="11">
        <v>4.6467085569372105E-4</v>
      </c>
      <c r="BC29" s="11">
        <v>6.8442564528495991E-4</v>
      </c>
      <c r="BD29" s="11">
        <v>5.8428035468478202E-3</v>
      </c>
      <c r="BE29" s="11">
        <v>1.07604225088224E-3</v>
      </c>
      <c r="BF29" s="11">
        <v>6.6621566693598501E-4</v>
      </c>
      <c r="BG29" s="11">
        <v>1.3107079935749E-3</v>
      </c>
      <c r="BH29" s="11">
        <v>9.929584267338381E-4</v>
      </c>
      <c r="BI29" s="11">
        <v>1.3402514107343E-4</v>
      </c>
      <c r="BJ29" s="11">
        <v>0</v>
      </c>
      <c r="BK29" s="11">
        <v>3.7054058755330698E-3</v>
      </c>
      <c r="BL29" s="11">
        <v>5.2428661691281001E-4</v>
      </c>
      <c r="BM29" s="11">
        <v>9.6028812654425194E-5</v>
      </c>
      <c r="BN29" s="11">
        <v>2.6320130345417999E-4</v>
      </c>
      <c r="BO29" s="11">
        <v>2.67625496202428E-3</v>
      </c>
      <c r="BP29" s="11">
        <v>1.5338581554074198E-4</v>
      </c>
      <c r="BQ29" s="11">
        <v>1.84156635457868E-3</v>
      </c>
      <c r="BR29" s="11">
        <v>1.9578295463860999E-3</v>
      </c>
      <c r="BS29" s="11">
        <v>2.2429054976338601E-2</v>
      </c>
      <c r="BT29" s="11">
        <v>4.17717895142675E-3</v>
      </c>
      <c r="BU29" s="11">
        <v>9.4097239795959998E-3</v>
      </c>
      <c r="BV29" s="11">
        <v>3.9823352089369199E-2</v>
      </c>
      <c r="BW29" s="11">
        <v>1.03195130547378E-2</v>
      </c>
      <c r="BX29" s="11">
        <v>2.7450064572006702E-2</v>
      </c>
      <c r="BY29" s="11">
        <v>1.9270066809654998E-2</v>
      </c>
      <c r="BZ29" s="11">
        <v>0.177155756755634</v>
      </c>
      <c r="CA29" s="11">
        <v>1.1966486922362301E-2</v>
      </c>
      <c r="CB29" s="11">
        <v>2.5065110462891798E-3</v>
      </c>
      <c r="CC29" s="11">
        <v>1.7798022293064199E-4</v>
      </c>
      <c r="CD29" s="11">
        <v>2.4953669037375699E-4</v>
      </c>
      <c r="CE29" s="11">
        <v>2.7798521957618002E-3</v>
      </c>
      <c r="CF29" s="11">
        <v>1.7817447398927599E-3</v>
      </c>
      <c r="CG29" s="11">
        <v>5.7604452657269403E-4</v>
      </c>
      <c r="CH29" s="11">
        <v>2.6676152241698799E-4</v>
      </c>
      <c r="CI29" s="11">
        <v>1.87673057164786E-4</v>
      </c>
      <c r="CJ29" s="11">
        <v>8.0719930534797594E-4</v>
      </c>
      <c r="CK29" s="11">
        <v>2.2487297419489399E-3</v>
      </c>
      <c r="CL29" s="11">
        <v>2.6408278492797598E-5</v>
      </c>
      <c r="CM29" s="11">
        <v>3.2625482589909503E-3</v>
      </c>
      <c r="CN29" s="11">
        <v>1.40390389713711E-2</v>
      </c>
      <c r="CO29" s="11">
        <v>5.1641481137854901E-3</v>
      </c>
      <c r="CP29" s="11">
        <v>1.05689646388865E-3</v>
      </c>
      <c r="CQ29" s="11">
        <v>2.1177140804725898E-2</v>
      </c>
      <c r="CR29" s="11">
        <v>2.9753002769381202E-3</v>
      </c>
      <c r="CS29" s="11">
        <v>1.1801463363666199E-2</v>
      </c>
      <c r="CT29" s="11">
        <v>1.3168228530307299E-3</v>
      </c>
      <c r="CU29" s="11">
        <v>3.4607946792411799E-3</v>
      </c>
      <c r="CV29" s="11">
        <v>5.9173747479189893E-3</v>
      </c>
      <c r="CW29" s="11">
        <v>8.6101382393665906E-3</v>
      </c>
      <c r="CX29" s="11">
        <v>1.3081034202302501E-2</v>
      </c>
      <c r="CY29" s="11">
        <v>5.6881487863458197E-3</v>
      </c>
      <c r="CZ29" s="11">
        <v>9.9601033647541692E-3</v>
      </c>
      <c r="DA29" s="11">
        <v>3.8586995193380298E-3</v>
      </c>
      <c r="DB29" s="11">
        <v>6.0077421904128402E-4</v>
      </c>
      <c r="DC29" s="11">
        <v>4.8043829677302502E-2</v>
      </c>
      <c r="DD29" s="11">
        <v>7.6242852121466309E-2</v>
      </c>
      <c r="DE29" s="11">
        <v>1.4161828227556301E-3</v>
      </c>
      <c r="DF29" s="11">
        <v>5.50952105409298E-2</v>
      </c>
      <c r="DG29" s="11">
        <v>1.4183441511338501E-2</v>
      </c>
      <c r="DH29" s="11">
        <v>1.0885750311780899E-2</v>
      </c>
      <c r="DI29" s="11">
        <v>9.4284666610522008E-3</v>
      </c>
      <c r="DJ29" s="11">
        <v>6.6034389120449592E-3</v>
      </c>
      <c r="DK29" s="11">
        <v>9.7245110609177204E-3</v>
      </c>
      <c r="DL29" s="10">
        <v>2.1315295092378599</v>
      </c>
      <c r="DM29" s="11">
        <v>27.2805630098064</v>
      </c>
      <c r="DN29" s="11">
        <v>1.4008807362525101E-4</v>
      </c>
      <c r="DO29" s="11">
        <v>0.11733431624203701</v>
      </c>
      <c r="DP29" s="11">
        <v>3.0910529396146998E-3</v>
      </c>
      <c r="DQ29" s="11">
        <v>2.43772438255009E-2</v>
      </c>
      <c r="DR29" s="11">
        <v>-0.23247058451619101</v>
      </c>
      <c r="DS29" s="11">
        <v>3.7882791894764796</v>
      </c>
      <c r="DT29" s="10">
        <v>33.112843825085299</v>
      </c>
      <c r="DW29" s="50">
        <f t="shared" si="1"/>
        <v>5.8349952750906509E-4</v>
      </c>
      <c r="DX29" s="25">
        <f t="shared" si="2"/>
        <v>1.6968681900707874E-4</v>
      </c>
      <c r="DY29" s="43">
        <f t="shared" si="3"/>
        <v>1.5156004704133218E-2</v>
      </c>
      <c r="DZ29" s="43">
        <f t="shared" si="4"/>
        <v>4.4075001021500098E-3</v>
      </c>
      <c r="EA29" s="45"/>
      <c r="EB29" s="45"/>
      <c r="EC29" s="47" t="str">
        <f t="shared" si="23"/>
        <v/>
      </c>
      <c r="ED29" s="48" t="str">
        <f t="shared" si="24"/>
        <v/>
      </c>
      <c r="EE29" s="24">
        <f t="shared" si="5"/>
        <v>5.6309699296262067E-4</v>
      </c>
      <c r="EF29" s="25">
        <f t="shared" si="6"/>
        <v>1.4716348486146265E-4</v>
      </c>
      <c r="EG29" s="43">
        <f t="shared" si="7"/>
        <v>2.5479720987070767E-3</v>
      </c>
      <c r="EH29" s="44">
        <f t="shared" si="8"/>
        <v>6.6590384616100967E-4</v>
      </c>
      <c r="EI29" s="43">
        <f t="shared" si="9"/>
        <v>6.5653790772580504E-5</v>
      </c>
      <c r="EJ29" s="43">
        <f t="shared" si="10"/>
        <v>1.7158395028225016E-5</v>
      </c>
      <c r="EK29" s="47"/>
      <c r="EL29" s="47"/>
      <c r="EM29" s="47" t="str">
        <f t="shared" si="25"/>
        <v/>
      </c>
      <c r="EN29" s="48" t="str">
        <f t="shared" si="26"/>
        <v/>
      </c>
      <c r="EO29" s="24">
        <f t="shared" si="11"/>
        <v>2.7719259667554016E-3</v>
      </c>
      <c r="EP29" s="25">
        <f t="shared" si="12"/>
        <v>9.6401088255654863E-4</v>
      </c>
      <c r="EQ29" s="43">
        <f t="shared" si="13"/>
        <v>3.9528723636940207E-3</v>
      </c>
      <c r="ER29" s="44">
        <f t="shared" si="14"/>
        <v>1.3747163602707852E-3</v>
      </c>
      <c r="ES29" s="43">
        <f t="shared" si="15"/>
        <v>1.4614655060608767E-3</v>
      </c>
      <c r="ET29" s="43">
        <f t="shared" si="16"/>
        <v>5.082634490317249E-4</v>
      </c>
      <c r="EU29" s="47"/>
      <c r="EV29" s="47"/>
      <c r="EW29" s="47" t="str">
        <f t="shared" si="27"/>
        <v/>
      </c>
      <c r="EX29" s="48" t="str">
        <f t="shared" si="28"/>
        <v/>
      </c>
      <c r="EY29" s="24">
        <f t="shared" si="17"/>
        <v>2.0458851943968835E-3</v>
      </c>
      <c r="EZ29" s="25">
        <f t="shared" si="18"/>
        <v>6.1740701181045598E-4</v>
      </c>
      <c r="FA29" s="43">
        <f t="shared" si="19"/>
        <v>7.9707234809254148E-3</v>
      </c>
      <c r="FB29" s="43">
        <f t="shared" si="20"/>
        <v>2.4054040665641239E-3</v>
      </c>
      <c r="FC29" s="43">
        <f t="shared" si="21"/>
        <v>7.7371967255930585E-4</v>
      </c>
      <c r="FD29" s="43">
        <f t="shared" si="22"/>
        <v>2.3349303876976781E-4</v>
      </c>
      <c r="FE29" s="47"/>
      <c r="FF29" s="47"/>
      <c r="FG29" s="47" t="str">
        <f t="shared" si="29"/>
        <v/>
      </c>
      <c r="FH29" s="48" t="str">
        <f t="shared" si="30"/>
        <v/>
      </c>
    </row>
    <row r="30" spans="1:166" x14ac:dyDescent="0.35">
      <c r="A30" s="6" t="s">
        <v>59</v>
      </c>
      <c r="B30" s="11">
        <v>0.30177693265499</v>
      </c>
      <c r="C30" s="11">
        <v>7.2760136112087906E-3</v>
      </c>
      <c r="D30" s="11">
        <v>5.3064215345351697E-2</v>
      </c>
      <c r="E30" s="11">
        <v>2.4020773611228198E-4</v>
      </c>
      <c r="F30" s="11">
        <v>2.86085716124223E-5</v>
      </c>
      <c r="G30" s="11">
        <v>7.8517154518057493E-4</v>
      </c>
      <c r="H30" s="11">
        <v>0.13673290415227501</v>
      </c>
      <c r="I30" s="11">
        <v>2.1646831939802999E-4</v>
      </c>
      <c r="J30" s="11">
        <v>3.3056222971645203E-4</v>
      </c>
      <c r="K30" s="11">
        <v>1.24588435396045E-4</v>
      </c>
      <c r="L30" s="11">
        <v>8.3972917922194704E-2</v>
      </c>
      <c r="M30" s="11">
        <v>8.0522107913045208E-3</v>
      </c>
      <c r="N30" s="11">
        <v>2.24208549993604E-5</v>
      </c>
      <c r="O30" s="11">
        <v>1.7342419224138901E-3</v>
      </c>
      <c r="P30" s="11">
        <v>0</v>
      </c>
      <c r="Q30" s="11">
        <v>4.2676954573249602E-3</v>
      </c>
      <c r="R30" s="11">
        <v>5.7736998693128094E-3</v>
      </c>
      <c r="S30" s="11">
        <v>1.7160565819410802E-4</v>
      </c>
      <c r="T30" s="11">
        <v>6.9686104454155199E-4</v>
      </c>
      <c r="U30" s="11">
        <v>2.7688164579705598E-3</v>
      </c>
      <c r="V30" s="11">
        <v>2.3840046088188701E-4</v>
      </c>
      <c r="W30" s="11">
        <v>4.3443812747908693E-3</v>
      </c>
      <c r="X30" s="11">
        <v>3.4544577856438399E-2</v>
      </c>
      <c r="Y30" s="11">
        <v>0.65174954565574295</v>
      </c>
      <c r="Z30" s="11">
        <v>9.903771430001039E-2</v>
      </c>
      <c r="AA30" s="11">
        <v>1.0188602077078101E-5</v>
      </c>
      <c r="AB30" s="11">
        <v>2.4652655975568699E-6</v>
      </c>
      <c r="AC30" s="11">
        <v>3.6657560727910402E-3</v>
      </c>
      <c r="AD30" s="11">
        <v>0</v>
      </c>
      <c r="AE30" s="11">
        <v>4.7533197074236896E-6</v>
      </c>
      <c r="AF30" s="11">
        <v>2.0960834784360303E-6</v>
      </c>
      <c r="AG30" s="11">
        <v>7.3114432866338999E-4</v>
      </c>
      <c r="AH30" s="11">
        <v>4.3326208913249901E-3</v>
      </c>
      <c r="AI30" s="11">
        <v>1.9734273492425999E-3</v>
      </c>
      <c r="AJ30" s="11">
        <v>2.8352613379061198E-4</v>
      </c>
      <c r="AK30" s="11">
        <v>3.0107818498243803E-3</v>
      </c>
      <c r="AL30" s="11">
        <v>8.2832723101089391E-6</v>
      </c>
      <c r="AM30" s="11">
        <v>3.3946875762132001E-4</v>
      </c>
      <c r="AN30" s="11">
        <v>1.4222570585414101E-4</v>
      </c>
      <c r="AO30" s="11">
        <v>7.3317314154626402E-4</v>
      </c>
      <c r="AP30" s="11">
        <v>9.2936292906452611E-5</v>
      </c>
      <c r="AQ30" s="11">
        <v>2.1385449215234197E-3</v>
      </c>
      <c r="AR30" s="11">
        <v>9.4100592558267698E-4</v>
      </c>
      <c r="AS30" s="11">
        <v>4.6786169854509002E-4</v>
      </c>
      <c r="AT30" s="11">
        <v>6.0494083522714503E-4</v>
      </c>
      <c r="AU30" s="11">
        <v>1.15732610927854E-3</v>
      </c>
      <c r="AV30" s="11">
        <v>1.50133284638143E-3</v>
      </c>
      <c r="AW30" s="11">
        <v>3.2109554289858999E-4</v>
      </c>
      <c r="AX30" s="11">
        <v>7.4591502820420801E-3</v>
      </c>
      <c r="AY30" s="11">
        <v>1.3838716244095499E-4</v>
      </c>
      <c r="AZ30" s="11">
        <v>0</v>
      </c>
      <c r="BA30" s="11">
        <v>1.1710571156701101E-3</v>
      </c>
      <c r="BB30" s="11">
        <v>8.0499756219940108E-4</v>
      </c>
      <c r="BC30" s="11">
        <v>6.0524098967051996E-4</v>
      </c>
      <c r="BD30" s="11">
        <v>1.8299908056965001E-3</v>
      </c>
      <c r="BE30" s="11">
        <v>2.7532410651838301E-3</v>
      </c>
      <c r="BF30" s="11">
        <v>6.4182705834795901E-5</v>
      </c>
      <c r="BG30" s="11">
        <v>3.4772386265555299E-5</v>
      </c>
      <c r="BH30" s="11">
        <v>2.37492517650585E-4</v>
      </c>
      <c r="BI30" s="11">
        <v>1.6809769837952299E-4</v>
      </c>
      <c r="BJ30" s="11">
        <v>0</v>
      </c>
      <c r="BK30" s="11">
        <v>4.1634844721535197E-3</v>
      </c>
      <c r="BL30" s="11">
        <v>1.6286679295998498E-4</v>
      </c>
      <c r="BM30" s="11">
        <v>8.6617974603851494E-4</v>
      </c>
      <c r="BN30" s="11">
        <v>7.7471297856535298E-6</v>
      </c>
      <c r="BO30" s="11">
        <v>1.3498267333663199E-4</v>
      </c>
      <c r="BP30" s="11">
        <v>1.3552830275709101E-6</v>
      </c>
      <c r="BQ30" s="11">
        <v>5.0921156679716193E-3</v>
      </c>
      <c r="BR30" s="11">
        <v>8.7596354444098793E-5</v>
      </c>
      <c r="BS30" s="11">
        <v>6.9528167768470699E-3</v>
      </c>
      <c r="BT30" s="11">
        <v>2.41150319962521E-4</v>
      </c>
      <c r="BU30" s="11">
        <v>4.4513159781494694E-3</v>
      </c>
      <c r="BV30" s="11">
        <v>7.6210915562510495E-3</v>
      </c>
      <c r="BW30" s="11">
        <v>2.169550745841E-2</v>
      </c>
      <c r="BX30" s="11">
        <v>3.7689933920771197E-2</v>
      </c>
      <c r="BY30" s="11">
        <v>1.98544151569061</v>
      </c>
      <c r="BZ30" s="11">
        <v>5.6580915990621294</v>
      </c>
      <c r="CA30" s="11">
        <v>6.4729616590606005E-3</v>
      </c>
      <c r="CB30" s="11">
        <v>3.7234470380876502E-3</v>
      </c>
      <c r="CC30" s="11">
        <v>7.2489736992802594E-6</v>
      </c>
      <c r="CD30" s="11">
        <v>9.1192991077862495E-3</v>
      </c>
      <c r="CE30" s="11">
        <v>2.8177699296330199E-4</v>
      </c>
      <c r="CF30" s="11">
        <v>9.8711503263000688E-5</v>
      </c>
      <c r="CG30" s="11">
        <v>3.96995548399245E-5</v>
      </c>
      <c r="CH30" s="11">
        <v>2.1818371278898302E-5</v>
      </c>
      <c r="CI30" s="11">
        <v>2.1847963763540602E-5</v>
      </c>
      <c r="CJ30" s="11">
        <v>1.8958583934415902E-4</v>
      </c>
      <c r="CK30" s="11">
        <v>2.2085726895573E-4</v>
      </c>
      <c r="CL30" s="11">
        <v>2.1911520070790701E-6</v>
      </c>
      <c r="CM30" s="11">
        <v>8.7430597656077705E-2</v>
      </c>
      <c r="CN30" s="11">
        <v>1.06480102204409E-4</v>
      </c>
      <c r="CO30" s="11">
        <v>1.2715471342977899E-4</v>
      </c>
      <c r="CP30" s="11">
        <v>3.5683212444899098E-3</v>
      </c>
      <c r="CQ30" s="11">
        <v>2.67967602664469E-5</v>
      </c>
      <c r="CR30" s="11">
        <v>3.0584011752882003E-3</v>
      </c>
      <c r="CS30" s="11">
        <v>3.9705206932057896E-3</v>
      </c>
      <c r="CT30" s="11">
        <v>1.6945582929986402E-4</v>
      </c>
      <c r="CU30" s="11">
        <v>2.5371275101327799E-3</v>
      </c>
      <c r="CV30" s="11">
        <v>2.3500499586065898E-3</v>
      </c>
      <c r="CW30" s="11">
        <v>0.11351434586284601</v>
      </c>
      <c r="CX30" s="11">
        <v>1.42984072193442E-2</v>
      </c>
      <c r="CY30" s="11">
        <v>5.8794882268460094E-3</v>
      </c>
      <c r="CZ30" s="11">
        <v>5.1752657197168294E-4</v>
      </c>
      <c r="DA30" s="11">
        <v>4.60780196155893E-2</v>
      </c>
      <c r="DB30" s="11">
        <v>3.3640074389925298E-3</v>
      </c>
      <c r="DC30" s="11">
        <v>4.7207173877827201E-3</v>
      </c>
      <c r="DD30" s="11">
        <v>1.21242705205059E-2</v>
      </c>
      <c r="DE30" s="11">
        <v>5.5876643792177295E-5</v>
      </c>
      <c r="DF30" s="11">
        <v>2.7169217741441799E-2</v>
      </c>
      <c r="DG30" s="11">
        <v>3.8068732606597398E-2</v>
      </c>
      <c r="DH30" s="11">
        <v>8.4741904959045895E-3</v>
      </c>
      <c r="DI30" s="11">
        <v>2.4386737075808001E-3</v>
      </c>
      <c r="DJ30" s="11">
        <v>9.6557696005363392E-3</v>
      </c>
      <c r="DK30" s="11">
        <v>1.4831993212146399E-3</v>
      </c>
      <c r="DL30" s="10">
        <v>9.5797703802764094</v>
      </c>
      <c r="DM30" s="11">
        <v>21.518568345743201</v>
      </c>
      <c r="DN30" s="11">
        <v>1.8759820692789099E-5</v>
      </c>
      <c r="DO30" s="11">
        <v>5.53299730891098E-2</v>
      </c>
      <c r="DP30" s="11">
        <v>5.9365755160084306E-4</v>
      </c>
      <c r="DQ30" s="11">
        <v>1.3356992333265901E-2</v>
      </c>
      <c r="DR30" s="11">
        <v>-0.77717994071591801</v>
      </c>
      <c r="DS30" s="11">
        <v>14.741346659705499</v>
      </c>
      <c r="DT30" s="10">
        <v>45.131804827803904</v>
      </c>
      <c r="DW30" s="50">
        <f t="shared" si="1"/>
        <v>1.8087990369755827E-4</v>
      </c>
      <c r="DX30" s="25">
        <f t="shared" si="2"/>
        <v>5.2601474437815315E-5</v>
      </c>
      <c r="DY30" s="43">
        <f t="shared" si="3"/>
        <v>4.6982328897957277E-3</v>
      </c>
      <c r="DZ30" s="43">
        <f t="shared" si="4"/>
        <v>1.3662876428147349E-3</v>
      </c>
      <c r="EA30" s="45"/>
      <c r="EB30" s="45"/>
      <c r="EC30" s="47" t="str">
        <f t="shared" si="23"/>
        <v/>
      </c>
      <c r="ED30" s="48" t="str">
        <f t="shared" si="24"/>
        <v/>
      </c>
      <c r="EE30" s="24">
        <f t="shared" si="5"/>
        <v>3.2507829231613089E-5</v>
      </c>
      <c r="EF30" s="25">
        <f t="shared" si="6"/>
        <v>8.4958106592536422E-6</v>
      </c>
      <c r="EG30" s="43">
        <f t="shared" si="7"/>
        <v>1.4709551446172043E-4</v>
      </c>
      <c r="EH30" s="44">
        <f t="shared" si="8"/>
        <v>3.8442912653084307E-5</v>
      </c>
      <c r="EI30" s="43">
        <f t="shared" si="9"/>
        <v>3.7902213038185735E-6</v>
      </c>
      <c r="EJ30" s="43">
        <f t="shared" si="10"/>
        <v>9.9056145288832053E-7</v>
      </c>
      <c r="EK30" s="47"/>
      <c r="EL30" s="47"/>
      <c r="EM30" s="47" t="str">
        <f t="shared" si="25"/>
        <v/>
      </c>
      <c r="EN30" s="48" t="str">
        <f t="shared" si="26"/>
        <v/>
      </c>
      <c r="EO30" s="24">
        <f t="shared" si="11"/>
        <v>1.3112731439116547E-3</v>
      </c>
      <c r="EP30" s="25">
        <f t="shared" si="12"/>
        <v>4.5603006569999005E-4</v>
      </c>
      <c r="EQ30" s="43">
        <f t="shared" si="13"/>
        <v>1.86992561633589E-3</v>
      </c>
      <c r="ER30" s="44">
        <f t="shared" si="14"/>
        <v>6.5031630185602483E-4</v>
      </c>
      <c r="ES30" s="43">
        <f t="shared" si="15"/>
        <v>6.9135340980771122E-4</v>
      </c>
      <c r="ET30" s="43">
        <f t="shared" si="16"/>
        <v>2.4043651192002461E-4</v>
      </c>
      <c r="EU30" s="47"/>
      <c r="EV30" s="47"/>
      <c r="EW30" s="47" t="str">
        <f t="shared" si="27"/>
        <v/>
      </c>
      <c r="EX30" s="48" t="str">
        <f t="shared" si="28"/>
        <v/>
      </c>
      <c r="EY30" s="24">
        <f t="shared" si="17"/>
        <v>3.9152601581822542E-4</v>
      </c>
      <c r="EZ30" s="25">
        <f t="shared" si="18"/>
        <v>1.1815467853935221E-4</v>
      </c>
      <c r="FA30" s="43">
        <f t="shared" si="19"/>
        <v>1.5253767006195502E-3</v>
      </c>
      <c r="FB30" s="43">
        <f t="shared" si="20"/>
        <v>4.6032801507830474E-4</v>
      </c>
      <c r="FC30" s="43">
        <f t="shared" si="21"/>
        <v>1.4806861185904892E-4</v>
      </c>
      <c r="FD30" s="43">
        <f t="shared" si="22"/>
        <v>4.4684129608634942E-5</v>
      </c>
      <c r="FE30" s="47"/>
      <c r="FF30" s="47"/>
      <c r="FG30" s="47" t="str">
        <f t="shared" si="29"/>
        <v/>
      </c>
      <c r="FH30" s="48" t="str">
        <f t="shared" si="30"/>
        <v/>
      </c>
    </row>
    <row r="31" spans="1:166" x14ac:dyDescent="0.35">
      <c r="A31" s="6" t="s">
        <v>60</v>
      </c>
      <c r="B31" s="11">
        <v>0.150857908515799</v>
      </c>
      <c r="C31" s="11">
        <v>2.5227758093855399E-2</v>
      </c>
      <c r="D31" s="11">
        <v>0.21151913806743899</v>
      </c>
      <c r="E31" s="11">
        <v>4.4765852424483304E-3</v>
      </c>
      <c r="F31" s="11">
        <v>5.9065352746430196E-4</v>
      </c>
      <c r="G31" s="11">
        <v>3.3398550389293498E-3</v>
      </c>
      <c r="H31" s="11">
        <v>7.7035130670546806E-2</v>
      </c>
      <c r="I31" s="11">
        <v>1.1626407556153899E-3</v>
      </c>
      <c r="J31" s="11">
        <v>6.6025762701516497E-4</v>
      </c>
      <c r="K31" s="11">
        <v>8.5013236967398996E-4</v>
      </c>
      <c r="L31" s="11">
        <v>0.216502980565182</v>
      </c>
      <c r="M31" s="11">
        <v>2.8725314260432299E-2</v>
      </c>
      <c r="N31" s="11">
        <v>3.7869603327989297E-3</v>
      </c>
      <c r="O31" s="11">
        <v>0.11354741412045601</v>
      </c>
      <c r="P31" s="11">
        <v>0</v>
      </c>
      <c r="Q31" s="11">
        <v>4.2226264160968696E-2</v>
      </c>
      <c r="R31" s="11">
        <v>0.17185344707443001</v>
      </c>
      <c r="S31" s="11">
        <v>7.4284286673314203E-4</v>
      </c>
      <c r="T31" s="11">
        <v>1.59219112062776E-2</v>
      </c>
      <c r="U31" s="11">
        <v>3.4264122657945296E-2</v>
      </c>
      <c r="V31" s="11">
        <v>9.1690521958963794E-3</v>
      </c>
      <c r="W31" s="11">
        <v>0.105659847449077</v>
      </c>
      <c r="X31" s="11">
        <v>1.4222145329724101E-2</v>
      </c>
      <c r="Y31" s="11">
        <v>1.35537683998846E-2</v>
      </c>
      <c r="Z31" s="11">
        <v>4.6715467203769006</v>
      </c>
      <c r="AA31" s="11">
        <v>1.0003616296129E-3</v>
      </c>
      <c r="AB31" s="11">
        <v>4.21636505897172E-4</v>
      </c>
      <c r="AC31" s="11">
        <v>1.4925569061337501E-2</v>
      </c>
      <c r="AD31" s="11">
        <v>8.8788258735559888E-6</v>
      </c>
      <c r="AE31" s="11">
        <v>3.9032712758926998E-4</v>
      </c>
      <c r="AF31" s="11">
        <v>1.7109987155727101E-4</v>
      </c>
      <c r="AG31" s="11">
        <v>3.3049827615261804E-3</v>
      </c>
      <c r="AH31" s="11">
        <v>1.48143692956192E-2</v>
      </c>
      <c r="AI31" s="11">
        <v>9.87485961099345E-3</v>
      </c>
      <c r="AJ31" s="11">
        <v>5.0287882350733698E-3</v>
      </c>
      <c r="AK31" s="11">
        <v>2.1143911422607201E-2</v>
      </c>
      <c r="AL31" s="11">
        <v>1.6826005319731802E-3</v>
      </c>
      <c r="AM31" s="11">
        <v>4.2913447016875099E-2</v>
      </c>
      <c r="AN31" s="11">
        <v>2.2439697433474E-4</v>
      </c>
      <c r="AO31" s="11">
        <v>5.3558026397673694E-2</v>
      </c>
      <c r="AP31" s="11">
        <v>8.26211259079783E-4</v>
      </c>
      <c r="AQ31" s="11">
        <v>8.0850951729239895E-2</v>
      </c>
      <c r="AR31" s="11">
        <v>7.9903546381028898E-3</v>
      </c>
      <c r="AS31" s="11">
        <v>4.5593054268243801E-3</v>
      </c>
      <c r="AT31" s="11">
        <v>1.66667354609038E-3</v>
      </c>
      <c r="AU31" s="11">
        <v>3.5841137733324403E-2</v>
      </c>
      <c r="AV31" s="11">
        <v>9.0367575469820997E-3</v>
      </c>
      <c r="AW31" s="11">
        <v>5.1967576864894796E-3</v>
      </c>
      <c r="AX31" s="11">
        <v>2.0436044619444402E-2</v>
      </c>
      <c r="AY31" s="11">
        <v>1.5274134591488301E-3</v>
      </c>
      <c r="AZ31" s="11">
        <v>0</v>
      </c>
      <c r="BA31" s="11">
        <v>8.4252291606464209E-3</v>
      </c>
      <c r="BB31" s="11">
        <v>1.5426056436953101E-2</v>
      </c>
      <c r="BC31" s="11">
        <v>1.05506337226612E-2</v>
      </c>
      <c r="BD31" s="11">
        <v>2.8127950396394701E-2</v>
      </c>
      <c r="BE31" s="11">
        <v>5.9166479949271196E-3</v>
      </c>
      <c r="BF31" s="11">
        <v>3.52273884040742E-3</v>
      </c>
      <c r="BG31" s="11">
        <v>5.4834441906771595E-3</v>
      </c>
      <c r="BH31" s="11">
        <v>7.6080781763396797E-3</v>
      </c>
      <c r="BI31" s="11">
        <v>1.4781452224165801E-3</v>
      </c>
      <c r="BJ31" s="11">
        <v>0</v>
      </c>
      <c r="BK31" s="11">
        <v>2.4533935091807801E-2</v>
      </c>
      <c r="BL31" s="11">
        <v>4.1725272781190995E-3</v>
      </c>
      <c r="BM31" s="11">
        <v>2.5900751145886002E-3</v>
      </c>
      <c r="BN31" s="11">
        <v>1.5392343992053099E-3</v>
      </c>
      <c r="BO31" s="11">
        <v>1.4394444090769501E-2</v>
      </c>
      <c r="BP31" s="11">
        <v>7.3401822069042494E-4</v>
      </c>
      <c r="BQ31" s="11">
        <v>5.3694807986970301E-2</v>
      </c>
      <c r="BR31" s="11">
        <v>7.3701086164930799E-3</v>
      </c>
      <c r="BS31" s="11">
        <v>8.6710778456019003E-2</v>
      </c>
      <c r="BT31" s="11">
        <v>2.9814074367632202E-2</v>
      </c>
      <c r="BU31" s="11">
        <v>4.7509687607551504E-2</v>
      </c>
      <c r="BV31" s="11">
        <v>0.197262507874505</v>
      </c>
      <c r="BW31" s="11">
        <v>5.4291083233950203E-2</v>
      </c>
      <c r="BX31" s="11">
        <v>7.404227119895751E-2</v>
      </c>
      <c r="BY31" s="11">
        <v>1.4709141272978699</v>
      </c>
      <c r="BZ31" s="11">
        <v>8.0846217722450699</v>
      </c>
      <c r="CA31" s="11">
        <v>3.3797064979094994E-2</v>
      </c>
      <c r="CB31" s="11">
        <v>7.9406706252721001E-3</v>
      </c>
      <c r="CC31" s="11">
        <v>4.0315117501037997E-4</v>
      </c>
      <c r="CD31" s="11">
        <v>8.3188723210759503E-3</v>
      </c>
      <c r="CE31" s="11">
        <v>9.5368899320478102E-3</v>
      </c>
      <c r="CF31" s="11">
        <v>5.4169647870888904E-3</v>
      </c>
      <c r="CG31" s="11">
        <v>4.7477570852254101E-3</v>
      </c>
      <c r="CH31" s="11">
        <v>1.6558096873593399E-3</v>
      </c>
      <c r="CI31" s="11">
        <v>7.1586962492277298E-4</v>
      </c>
      <c r="CJ31" s="11">
        <v>5.0139575239811201E-3</v>
      </c>
      <c r="CK31" s="11">
        <v>8.4946064811923412E-3</v>
      </c>
      <c r="CL31" s="11">
        <v>9.7292065222916196E-5</v>
      </c>
      <c r="CM31" s="11">
        <v>0.28270514685070897</v>
      </c>
      <c r="CN31" s="11">
        <v>7.2785990594684095E-3</v>
      </c>
      <c r="CO31" s="11">
        <v>2.8594228955998099E-3</v>
      </c>
      <c r="CP31" s="11">
        <v>4.7054873180785994E-3</v>
      </c>
      <c r="CQ31" s="11">
        <v>2.82688125196498E-3</v>
      </c>
      <c r="CR31" s="11">
        <v>1.27941048434014E-2</v>
      </c>
      <c r="CS31" s="11">
        <v>5.24529713557789E-2</v>
      </c>
      <c r="CT31" s="11">
        <v>6.1499864213233404E-3</v>
      </c>
      <c r="CU31" s="11">
        <v>1.6514094974580902E-2</v>
      </c>
      <c r="CV31" s="11">
        <v>1.7574503419983498E-2</v>
      </c>
      <c r="CW31" s="11">
        <v>0.181690631820834</v>
      </c>
      <c r="CX31" s="11">
        <v>1.2334337562770501E-2</v>
      </c>
      <c r="CY31" s="11">
        <v>1.7307383467150099E-2</v>
      </c>
      <c r="CZ31" s="11">
        <v>3.3364010539811098E-2</v>
      </c>
      <c r="DA31" s="11">
        <v>6.0745452349358603E-2</v>
      </c>
      <c r="DB31" s="11">
        <v>6.2802795923214399E-3</v>
      </c>
      <c r="DC31" s="11">
        <v>9.3325592762511997E-2</v>
      </c>
      <c r="DD31" s="11">
        <v>3.3657401450819399E-2</v>
      </c>
      <c r="DE31" s="11">
        <v>3.3017115310968004E-3</v>
      </c>
      <c r="DF31" s="11">
        <v>1.6592275932159797E-2</v>
      </c>
      <c r="DG31" s="11">
        <v>2.2012819754994899E-2</v>
      </c>
      <c r="DH31" s="11">
        <v>5.3354517920837702E-2</v>
      </c>
      <c r="DI31" s="11">
        <v>3.3004517237029199E-2</v>
      </c>
      <c r="DJ31" s="11">
        <v>2.2880998729632399E-2</v>
      </c>
      <c r="DK31" s="11">
        <v>1.5861662164763199E-3</v>
      </c>
      <c r="DL31" s="10">
        <v>17.579010292586599</v>
      </c>
      <c r="DM31" s="11">
        <v>90.051782035760397</v>
      </c>
      <c r="DN31" s="11">
        <v>0.11315570320315201</v>
      </c>
      <c r="DO31" s="11">
        <v>0.75598703330691908</v>
      </c>
      <c r="DP31" s="11">
        <v>7.4256690557450905E-2</v>
      </c>
      <c r="DQ31" s="11">
        <v>0.23950379557061399</v>
      </c>
      <c r="DR31" s="11">
        <v>0.75239502925351498</v>
      </c>
      <c r="DS31" s="11">
        <v>296.97004416352399</v>
      </c>
      <c r="DT31" s="10">
        <v>406.53613474376203</v>
      </c>
      <c r="DW31" s="50">
        <f t="shared" si="1"/>
        <v>2.2558105240013874E-3</v>
      </c>
      <c r="DX31" s="25">
        <f t="shared" si="2"/>
        <v>6.5600963506271242E-4</v>
      </c>
      <c r="DY31" s="43">
        <f t="shared" si="3"/>
        <v>5.8593149268432086E-2</v>
      </c>
      <c r="DZ31" s="43">
        <f t="shared" si="4"/>
        <v>1.7039405597141156E-2</v>
      </c>
      <c r="EA31" s="45"/>
      <c r="EB31" s="45"/>
      <c r="EC31" s="47" t="str">
        <f t="shared" si="23"/>
        <v/>
      </c>
      <c r="ED31" s="48" t="str">
        <f t="shared" si="24"/>
        <v/>
      </c>
      <c r="EE31" s="24">
        <f t="shared" si="5"/>
        <v>4.0190319398797801E-3</v>
      </c>
      <c r="EF31" s="25">
        <f t="shared" si="6"/>
        <v>1.0503603347807166E-3</v>
      </c>
      <c r="EG31" s="43">
        <f t="shared" si="7"/>
        <v>1.8185821225484736E-2</v>
      </c>
      <c r="EH31" s="44">
        <f t="shared" si="8"/>
        <v>4.7528025545459564E-3</v>
      </c>
      <c r="EI31" s="43">
        <f t="shared" si="9"/>
        <v>4.6859543806283696E-4</v>
      </c>
      <c r="EJ31" s="43">
        <f t="shared" si="10"/>
        <v>1.2246582474662314E-4</v>
      </c>
      <c r="EK31" s="47"/>
      <c r="EL31" s="47"/>
      <c r="EM31" s="47" t="str">
        <f t="shared" si="25"/>
        <v/>
      </c>
      <c r="EN31" s="48" t="str">
        <f t="shared" si="26"/>
        <v/>
      </c>
      <c r="EO31" s="24">
        <f t="shared" si="11"/>
        <v>1.3995451624019209E-2</v>
      </c>
      <c r="EP31" s="25">
        <f t="shared" si="12"/>
        <v>4.8672900480241322E-3</v>
      </c>
      <c r="EQ31" s="43">
        <f t="shared" si="13"/>
        <v>1.9958048882076737E-2</v>
      </c>
      <c r="ER31" s="44">
        <f t="shared" si="14"/>
        <v>6.94094162241934E-3</v>
      </c>
      <c r="ES31" s="43">
        <f t="shared" si="15"/>
        <v>7.3789379787041866E-3</v>
      </c>
      <c r="ET31" s="43">
        <f t="shared" si="16"/>
        <v>2.5662216806991481E-3</v>
      </c>
      <c r="EU31" s="47"/>
      <c r="EV31" s="47"/>
      <c r="EW31" s="47" t="str">
        <f t="shared" si="27"/>
        <v/>
      </c>
      <c r="EX31" s="48" t="str">
        <f t="shared" si="28"/>
        <v/>
      </c>
      <c r="EY31" s="24">
        <f t="shared" si="17"/>
        <v>1.0134165586170802E-2</v>
      </c>
      <c r="EZ31" s="25">
        <f t="shared" si="18"/>
        <v>3.0582873901653976E-3</v>
      </c>
      <c r="FA31" s="43">
        <f t="shared" si="19"/>
        <v>3.9482485047793905E-2</v>
      </c>
      <c r="FB31" s="43">
        <f t="shared" si="20"/>
        <v>1.191502005047531E-2</v>
      </c>
      <c r="FC31" s="43">
        <f t="shared" si="21"/>
        <v>3.832572473014717E-3</v>
      </c>
      <c r="FD31" s="43">
        <f t="shared" si="22"/>
        <v>1.1565933047423935E-3</v>
      </c>
      <c r="FE31" s="47"/>
      <c r="FF31" s="47"/>
      <c r="FG31" s="47" t="str">
        <f t="shared" si="29"/>
        <v/>
      </c>
      <c r="FH31" s="48" t="str">
        <f t="shared" si="30"/>
        <v/>
      </c>
    </row>
    <row r="32" spans="1:166" x14ac:dyDescent="0.35">
      <c r="A32" s="6" t="s">
        <v>61</v>
      </c>
      <c r="B32" s="11">
        <v>2.3447721296583401E-2</v>
      </c>
      <c r="C32" s="11">
        <v>4.8477730274429495E-3</v>
      </c>
      <c r="D32" s="11">
        <v>8.3135717982994305E-3</v>
      </c>
      <c r="E32" s="11">
        <v>9.6051276576826009E-3</v>
      </c>
      <c r="F32" s="11">
        <v>9.7066594228342593E-5</v>
      </c>
      <c r="G32" s="11">
        <v>2.4811710556204299E-2</v>
      </c>
      <c r="H32" s="11">
        <v>7.9607765128531599E-2</v>
      </c>
      <c r="I32" s="11">
        <v>1.3625743660358199E-4</v>
      </c>
      <c r="J32" s="11">
        <v>1.6974353134630801E-5</v>
      </c>
      <c r="K32" s="11">
        <v>1.82846010922832E-5</v>
      </c>
      <c r="L32" s="11">
        <v>9.9244006513308294E-2</v>
      </c>
      <c r="M32" s="11">
        <v>2.1107664803234E-3</v>
      </c>
      <c r="N32" s="11">
        <v>7.3011222856415108E-5</v>
      </c>
      <c r="O32" s="11">
        <v>0.100812605868167</v>
      </c>
      <c r="P32" s="11">
        <v>0</v>
      </c>
      <c r="Q32" s="11">
        <v>3.97145435426646E-3</v>
      </c>
      <c r="R32" s="11">
        <v>4.2034547216433299E-3</v>
      </c>
      <c r="S32" s="11">
        <v>4.2938894030817403E-5</v>
      </c>
      <c r="T32" s="11">
        <v>8.6304244441491704E-4</v>
      </c>
      <c r="U32" s="11">
        <v>1.7755137480203801E-3</v>
      </c>
      <c r="V32" s="11">
        <v>2.6151412317542799E-4</v>
      </c>
      <c r="W32" s="11">
        <v>3.88672214480791E-3</v>
      </c>
      <c r="X32" s="11">
        <v>2.9114224382741902E-2</v>
      </c>
      <c r="Y32" s="11">
        <v>1.3136437532428399E-2</v>
      </c>
      <c r="Z32" s="11">
        <v>9.4820539224646103E-2</v>
      </c>
      <c r="AA32" s="11">
        <v>0.34128466434793597</v>
      </c>
      <c r="AB32" s="11">
        <v>3.2553701737359999E-4</v>
      </c>
      <c r="AC32" s="11">
        <v>1.11759309534465</v>
      </c>
      <c r="AD32" s="11">
        <v>8.5680669679815303E-4</v>
      </c>
      <c r="AE32" s="11">
        <v>7.1948910836258304E-2</v>
      </c>
      <c r="AF32" s="11">
        <v>2.2911505389115899E-3</v>
      </c>
      <c r="AG32" s="11">
        <v>4.9243853867262906E-4</v>
      </c>
      <c r="AH32" s="11">
        <v>3.7669526413128901E-2</v>
      </c>
      <c r="AI32" s="11">
        <v>2.8930739881680102E-4</v>
      </c>
      <c r="AJ32" s="11">
        <v>1.0132708543948399E-2</v>
      </c>
      <c r="AK32" s="11">
        <v>7.1306036056639904E-2</v>
      </c>
      <c r="AL32" s="11">
        <v>3.5231982154564995E-4</v>
      </c>
      <c r="AM32" s="11">
        <v>7.5423087002520595E-2</v>
      </c>
      <c r="AN32" s="11">
        <v>2.3146459557362901E-4</v>
      </c>
      <c r="AO32" s="11">
        <v>2.6299917798611898E-2</v>
      </c>
      <c r="AP32" s="11">
        <v>3.9428353093907999E-3</v>
      </c>
      <c r="AQ32" s="11">
        <v>0.437852628752818</v>
      </c>
      <c r="AR32" s="11">
        <v>7.4175274584876195E-3</v>
      </c>
      <c r="AS32" s="11">
        <v>2.4638284773854902E-4</v>
      </c>
      <c r="AT32" s="11">
        <v>4.0314817339059403E-5</v>
      </c>
      <c r="AU32" s="11">
        <v>1.6717269278492999E-3</v>
      </c>
      <c r="AV32" s="11">
        <v>4.51949469810787E-4</v>
      </c>
      <c r="AW32" s="11">
        <v>1.09997543615055E-2</v>
      </c>
      <c r="AX32" s="11">
        <v>3.3527985073041199E-3</v>
      </c>
      <c r="AY32" s="11">
        <v>2.2181432749765199E-4</v>
      </c>
      <c r="AZ32" s="11">
        <v>0</v>
      </c>
      <c r="BA32" s="11">
        <v>1.2344304192886801E-3</v>
      </c>
      <c r="BB32" s="11">
        <v>2.2764058972197399E-3</v>
      </c>
      <c r="BC32" s="11">
        <v>2.0437451562300701E-3</v>
      </c>
      <c r="BD32" s="11">
        <v>0.12999027749327099</v>
      </c>
      <c r="BE32" s="11">
        <v>3.3844483969173299E-2</v>
      </c>
      <c r="BF32" s="11">
        <v>4.2947947747813499E-2</v>
      </c>
      <c r="BG32" s="11">
        <v>0.102058716843185</v>
      </c>
      <c r="BH32" s="11">
        <v>2.21076147804307E-2</v>
      </c>
      <c r="BI32" s="11">
        <v>9.9858119055627696E-3</v>
      </c>
      <c r="BJ32" s="11">
        <v>0</v>
      </c>
      <c r="BK32" s="11">
        <v>4.5051235787911099E-2</v>
      </c>
      <c r="BL32" s="11">
        <v>0.68317127811286593</v>
      </c>
      <c r="BM32" s="11">
        <v>9.1072710000679891E-3</v>
      </c>
      <c r="BN32" s="11">
        <v>5.1951016366620696E-5</v>
      </c>
      <c r="BO32" s="11">
        <v>3.4579487025871401E-4</v>
      </c>
      <c r="BP32" s="11">
        <v>1.01888012125912E-5</v>
      </c>
      <c r="BQ32" s="11">
        <v>1.1479812409251699E-2</v>
      </c>
      <c r="BR32" s="11">
        <v>9.3621781829763097E-4</v>
      </c>
      <c r="BS32" s="11">
        <v>1.77904981140397E-2</v>
      </c>
      <c r="BT32" s="11">
        <v>8.7838675709887189E-3</v>
      </c>
      <c r="BU32" s="11">
        <v>9.6254424191996001E-3</v>
      </c>
      <c r="BV32" s="11">
        <v>2.6400761157153601E-2</v>
      </c>
      <c r="BW32" s="11">
        <v>2.7834198757036E-3</v>
      </c>
      <c r="BX32" s="11">
        <v>6.9746634282863901E-2</v>
      </c>
      <c r="BY32" s="11">
        <v>1.44399122946624E-3</v>
      </c>
      <c r="BZ32" s="11">
        <v>3.1158263806730902E-3</v>
      </c>
      <c r="CA32" s="11">
        <v>3.4169826725188E-3</v>
      </c>
      <c r="CB32" s="11">
        <v>2.64288583594533E-4</v>
      </c>
      <c r="CC32" s="11">
        <v>4.1422940323647199E-5</v>
      </c>
      <c r="CD32" s="11">
        <v>9.2633220661131002E-5</v>
      </c>
      <c r="CE32" s="11">
        <v>9.8014694761903694E-4</v>
      </c>
      <c r="CF32" s="11">
        <v>2.2895632212732299E-4</v>
      </c>
      <c r="CG32" s="11">
        <v>1.4983904236509399E-4</v>
      </c>
      <c r="CH32" s="11">
        <v>6.2948969257882405E-5</v>
      </c>
      <c r="CI32" s="11">
        <v>4.0284678512764402E-5</v>
      </c>
      <c r="CJ32" s="11">
        <v>8.6768721328183199E-5</v>
      </c>
      <c r="CK32" s="11">
        <v>5.0497766620206702E-4</v>
      </c>
      <c r="CL32" s="11">
        <v>4.8045464307612899E-6</v>
      </c>
      <c r="CM32" s="11">
        <v>3.4059705128623399E-4</v>
      </c>
      <c r="CN32" s="11">
        <v>5.7194588949536501E-5</v>
      </c>
      <c r="CO32" s="11">
        <v>9.4483262108811797E-5</v>
      </c>
      <c r="CP32" s="11">
        <v>1.83569902122667E-4</v>
      </c>
      <c r="CQ32" s="11">
        <v>9.7602482025118905E-4</v>
      </c>
      <c r="CR32" s="11">
        <v>1.40639635524955E-4</v>
      </c>
      <c r="CS32" s="11">
        <v>7.74043069857737E-3</v>
      </c>
      <c r="CT32" s="11">
        <v>5.0105162165669804E-5</v>
      </c>
      <c r="CU32" s="11">
        <v>4.14544055733005E-4</v>
      </c>
      <c r="CV32" s="11">
        <v>7.6768101133309796E-4</v>
      </c>
      <c r="CW32" s="11">
        <v>6.0342856839017806E-4</v>
      </c>
      <c r="CX32" s="11">
        <v>4.61169008303436E-4</v>
      </c>
      <c r="CY32" s="11">
        <v>9.4224624066780696E-4</v>
      </c>
      <c r="CZ32" s="11">
        <v>3.1920066284668902</v>
      </c>
      <c r="DA32" s="11">
        <v>0.52451426290275205</v>
      </c>
      <c r="DB32" s="11">
        <v>1.00652227189125E-4</v>
      </c>
      <c r="DC32" s="11">
        <v>0.39700078657706001</v>
      </c>
      <c r="DD32" s="11">
        <v>0.19498473865907101</v>
      </c>
      <c r="DE32" s="11">
        <v>1.16167970307969E-4</v>
      </c>
      <c r="DF32" s="11">
        <v>5.7984307857750293E-4</v>
      </c>
      <c r="DG32" s="11">
        <v>7.7676084423529006E-5</v>
      </c>
      <c r="DH32" s="11">
        <v>1.9672539454062402E-2</v>
      </c>
      <c r="DI32" s="11">
        <v>0.11620040707990499</v>
      </c>
      <c r="DJ32" s="11">
        <v>1.59562292931281E-3</v>
      </c>
      <c r="DK32" s="11">
        <v>4.04157589089356E-4</v>
      </c>
      <c r="DL32" s="10">
        <v>8.4301464642292601</v>
      </c>
      <c r="DM32" s="11">
        <v>2.5261645706940401</v>
      </c>
      <c r="DN32" s="11">
        <v>0</v>
      </c>
      <c r="DO32" s="11">
        <v>3.77381658526365E-2</v>
      </c>
      <c r="DP32" s="11">
        <v>7.7837664415869405E-4</v>
      </c>
      <c r="DQ32" s="11">
        <v>8.7702239708177601E-3</v>
      </c>
      <c r="DR32" s="11">
        <v>0.379824651100717</v>
      </c>
      <c r="DS32" s="11">
        <v>20.911122957381597</v>
      </c>
      <c r="DT32" s="10">
        <v>32.294545409873201</v>
      </c>
      <c r="DW32" s="50">
        <f t="shared" si="1"/>
        <v>4.6282588609480808E-4</v>
      </c>
      <c r="DX32" s="25">
        <f t="shared" si="2"/>
        <v>1.3459385768626941E-4</v>
      </c>
      <c r="DY32" s="43">
        <f t="shared" si="3"/>
        <v>1.2021588666562475E-2</v>
      </c>
      <c r="DZ32" s="43">
        <f t="shared" si="4"/>
        <v>3.4959842194711025E-3</v>
      </c>
      <c r="EA32" s="45">
        <v>1</v>
      </c>
      <c r="EB32" s="47">
        <f>'Price conversion factors'!C6</f>
        <v>38766.328720888479</v>
      </c>
      <c r="EC32" s="47">
        <f t="shared" si="23"/>
        <v>0.32204273565709873</v>
      </c>
      <c r="ED32" s="48">
        <f t="shared" si="24"/>
        <v>9.3652873432946607E-2</v>
      </c>
      <c r="EE32" s="24">
        <f t="shared" si="5"/>
        <v>1.1840932536817032E-3</v>
      </c>
      <c r="EF32" s="25">
        <f t="shared" si="6"/>
        <v>3.0945874652240382E-4</v>
      </c>
      <c r="EG32" s="43">
        <f t="shared" si="7"/>
        <v>5.3579340865855703E-3</v>
      </c>
      <c r="EH32" s="44">
        <f t="shared" si="8"/>
        <v>1.400277859221834E-3</v>
      </c>
      <c r="EI32" s="43">
        <f t="shared" si="9"/>
        <v>1.3805829493677152E-4</v>
      </c>
      <c r="EJ32" s="43">
        <f t="shared" si="10"/>
        <v>3.6081066052284196E-5</v>
      </c>
      <c r="EK32" s="47">
        <f t="shared" ref="EK32:EL60" si="31">EA32</f>
        <v>1</v>
      </c>
      <c r="EL32" s="47">
        <f t="shared" si="31"/>
        <v>38766.328720888479</v>
      </c>
      <c r="EM32" s="47">
        <f t="shared" si="25"/>
        <v>0.17231669481264578</v>
      </c>
      <c r="EN32" s="48">
        <f t="shared" si="26"/>
        <v>4.5034382398347207E-2</v>
      </c>
      <c r="EO32" s="24">
        <f t="shared" si="11"/>
        <v>2.8354725219510461E-3</v>
      </c>
      <c r="EP32" s="25">
        <f t="shared" si="12"/>
        <v>9.8611088504301013E-4</v>
      </c>
      <c r="EQ32" s="43">
        <f t="shared" si="13"/>
        <v>4.0434921799710208E-3</v>
      </c>
      <c r="ER32" s="44">
        <f t="shared" si="14"/>
        <v>1.4062318084155122E-3</v>
      </c>
      <c r="ES32" s="43">
        <f t="shared" si="15"/>
        <v>1.4949696831425381E-3</v>
      </c>
      <c r="ET32" s="43">
        <f t="shared" si="16"/>
        <v>5.1991541654643767E-4</v>
      </c>
      <c r="EU32" s="47">
        <f t="shared" ref="EU32:EV60" si="32">EK32</f>
        <v>1</v>
      </c>
      <c r="EV32" s="47">
        <f t="shared" si="32"/>
        <v>38766.328720888479</v>
      </c>
      <c r="EW32" s="47">
        <f t="shared" si="27"/>
        <v>0.21601050863896931</v>
      </c>
      <c r="EX32" s="48">
        <f t="shared" si="28"/>
        <v>7.5123392028498867E-2</v>
      </c>
      <c r="EY32" s="24">
        <f t="shared" si="17"/>
        <v>1.3563129053279163E-3</v>
      </c>
      <c r="EZ32" s="25">
        <f t="shared" si="18"/>
        <v>4.0930796129316874E-4</v>
      </c>
      <c r="FA32" s="43">
        <f t="shared" si="19"/>
        <v>5.2841650898042504E-3</v>
      </c>
      <c r="FB32" s="43">
        <f t="shared" si="20"/>
        <v>1.5946547670143993E-3</v>
      </c>
      <c r="FC32" s="43">
        <f t="shared" si="21"/>
        <v>5.1293492903331549E-4</v>
      </c>
      <c r="FD32" s="43">
        <f t="shared" si="22"/>
        <v>1.5479344718608517E-4</v>
      </c>
      <c r="FE32" s="47">
        <f t="shared" ref="FE32:FF60" si="33">EU32</f>
        <v>1</v>
      </c>
      <c r="FF32" s="47">
        <f t="shared" si="33"/>
        <v>38766.328720888479</v>
      </c>
      <c r="FG32" s="47">
        <f t="shared" si="29"/>
        <v>0.18452644756920211</v>
      </c>
      <c r="FH32" s="48">
        <f t="shared" si="30"/>
        <v>5.5686371310431818E-2</v>
      </c>
      <c r="FI32" s="52"/>
      <c r="FJ32" s="52"/>
    </row>
    <row r="33" spans="1:166" x14ac:dyDescent="0.35">
      <c r="A33" s="6" t="s">
        <v>62</v>
      </c>
      <c r="B33" s="11">
        <v>2.2223831151236199E-3</v>
      </c>
      <c r="C33" s="11">
        <v>6.7290052006844993E-4</v>
      </c>
      <c r="D33" s="11">
        <v>1.44553423441628E-2</v>
      </c>
      <c r="E33" s="11">
        <v>1.2004585808884E-5</v>
      </c>
      <c r="F33" s="11">
        <v>9.2803520705404012E-6</v>
      </c>
      <c r="G33" s="11">
        <v>1.6710439544150098E-5</v>
      </c>
      <c r="H33" s="11">
        <v>3.0560985689853903E-4</v>
      </c>
      <c r="I33" s="11">
        <v>6.22771476102137E-6</v>
      </c>
      <c r="J33" s="11">
        <v>1.5305874047105298E-6</v>
      </c>
      <c r="K33" s="11">
        <v>4.7386182274260499E-6</v>
      </c>
      <c r="L33" s="11">
        <v>6.7058665833480695E-4</v>
      </c>
      <c r="M33" s="11">
        <v>6.2626967557515397E-5</v>
      </c>
      <c r="N33" s="11">
        <v>8.8831434891913907E-6</v>
      </c>
      <c r="O33" s="11">
        <v>7.1307788512911294E-2</v>
      </c>
      <c r="P33" s="11">
        <v>0</v>
      </c>
      <c r="Q33" s="11">
        <v>7.3583769254919995E-2</v>
      </c>
      <c r="R33" s="11">
        <v>0.48499745407945299</v>
      </c>
      <c r="S33" s="11">
        <v>7.4555251754084811E-2</v>
      </c>
      <c r="T33" s="11">
        <v>3.2745936698509799E-3</v>
      </c>
      <c r="U33" s="11">
        <v>1.7609341511526301E-2</v>
      </c>
      <c r="V33" s="11">
        <v>2.37465288216386E-2</v>
      </c>
      <c r="W33" s="11">
        <v>0.33069601901833401</v>
      </c>
      <c r="X33" s="11">
        <v>1.5224773441635699E-2</v>
      </c>
      <c r="Y33" s="11">
        <v>1.23995397751741E-2</v>
      </c>
      <c r="Z33" s="11">
        <v>7.1208315916422599E-2</v>
      </c>
      <c r="AA33" s="11">
        <v>1.9578303238336699E-2</v>
      </c>
      <c r="AB33" s="11">
        <v>0.10301456433749501</v>
      </c>
      <c r="AC33" s="11">
        <v>9.2676816394884398E-2</v>
      </c>
      <c r="AD33" s="11">
        <v>4.4803656391713301E-4</v>
      </c>
      <c r="AE33" s="11">
        <v>4.6996291862296102E-3</v>
      </c>
      <c r="AF33" s="11">
        <v>4.1469638751853097E-3</v>
      </c>
      <c r="AG33" s="11">
        <v>2.4732410730485899E-3</v>
      </c>
      <c r="AH33" s="11">
        <v>8.9173300091225302E-3</v>
      </c>
      <c r="AI33" s="11">
        <v>1.16417586582898E-2</v>
      </c>
      <c r="AJ33" s="11">
        <v>1.05605186147831E-3</v>
      </c>
      <c r="AK33" s="11">
        <v>4.6479419584084497E-2</v>
      </c>
      <c r="AL33" s="11">
        <v>1.41451806274706E-3</v>
      </c>
      <c r="AM33" s="11">
        <v>2.70372677953028E-2</v>
      </c>
      <c r="AN33" s="11">
        <v>2.4524479736145497E-2</v>
      </c>
      <c r="AO33" s="11">
        <v>0.22936546013019002</v>
      </c>
      <c r="AP33" s="11">
        <v>1.50072710712002E-3</v>
      </c>
      <c r="AQ33" s="11">
        <v>6.0227006583800299E-2</v>
      </c>
      <c r="AR33" s="11">
        <v>2.32450595999548E-2</v>
      </c>
      <c r="AS33" s="11">
        <v>1.4115946007323601E-2</v>
      </c>
      <c r="AT33" s="11">
        <v>1.0372869951626802E-2</v>
      </c>
      <c r="AU33" s="11">
        <v>0.25608157557456801</v>
      </c>
      <c r="AV33" s="11">
        <v>0.53525392118276793</v>
      </c>
      <c r="AW33" s="11">
        <v>0.36900609669555101</v>
      </c>
      <c r="AX33" s="11">
        <v>2.11851420890573E-2</v>
      </c>
      <c r="AY33" s="11">
        <v>2.6260729444396998E-2</v>
      </c>
      <c r="AZ33" s="11">
        <v>0</v>
      </c>
      <c r="BA33" s="11">
        <v>3.0606383302540898E-3</v>
      </c>
      <c r="BB33" s="11">
        <v>3.8741934092652902E-3</v>
      </c>
      <c r="BC33" s="11">
        <v>0.172189187525779</v>
      </c>
      <c r="BD33" s="11">
        <v>0.121521673347427</v>
      </c>
      <c r="BE33" s="11">
        <v>0.143081862753274</v>
      </c>
      <c r="BF33" s="11">
        <v>1.86186693543074E-3</v>
      </c>
      <c r="BG33" s="11">
        <v>4.4165394359355997E-5</v>
      </c>
      <c r="BH33" s="11">
        <v>9.3659940761876091E-3</v>
      </c>
      <c r="BI33" s="11">
        <v>8.8986636523327798E-4</v>
      </c>
      <c r="BJ33" s="11">
        <v>0</v>
      </c>
      <c r="BK33" s="11">
        <v>0.32283348433213904</v>
      </c>
      <c r="BL33" s="11">
        <v>6.3034798140540291E-2</v>
      </c>
      <c r="BM33" s="11">
        <v>8.2098213046419205E-2</v>
      </c>
      <c r="BN33" s="11">
        <v>8.8948342315658892E-4</v>
      </c>
      <c r="BO33" s="11">
        <v>2.63420326911828E-2</v>
      </c>
      <c r="BP33" s="11">
        <v>3.5958031069839797E-3</v>
      </c>
      <c r="BQ33" s="11">
        <v>1.12711008350101E-2</v>
      </c>
      <c r="BR33" s="11">
        <v>6.0389277224260096E-5</v>
      </c>
      <c r="BS33" s="11">
        <v>0.31350495806152101</v>
      </c>
      <c r="BT33" s="11">
        <v>2.9779162323322002E-2</v>
      </c>
      <c r="BU33" s="11">
        <v>6.6751258929915694E-2</v>
      </c>
      <c r="BV33" s="11">
        <v>0.69313134322230208</v>
      </c>
      <c r="BW33" s="11">
        <v>0.42996082166986299</v>
      </c>
      <c r="BX33" s="11">
        <v>0.140896976474053</v>
      </c>
      <c r="BY33" s="11">
        <v>5.0028851024603103E-2</v>
      </c>
      <c r="BZ33" s="11">
        <v>6.4808028978815598E-3</v>
      </c>
      <c r="CA33" s="11">
        <v>0.13772796835085099</v>
      </c>
      <c r="CB33" s="11">
        <v>8.6360143644411802E-2</v>
      </c>
      <c r="CC33" s="11">
        <v>4.0441083159679101E-3</v>
      </c>
      <c r="CD33" s="11">
        <v>2.1013694214059402E-2</v>
      </c>
      <c r="CE33" s="11">
        <v>0.42588199542399502</v>
      </c>
      <c r="CF33" s="11">
        <v>2.6438103232711601E-5</v>
      </c>
      <c r="CG33" s="11">
        <v>9.4733329561829299E-5</v>
      </c>
      <c r="CH33" s="11">
        <v>2.0549351204009699E-3</v>
      </c>
      <c r="CI33" s="11">
        <v>1.1395158225533599E-5</v>
      </c>
      <c r="CJ33" s="11">
        <v>2.11089465719744E-5</v>
      </c>
      <c r="CK33" s="11">
        <v>3.97830321838846E-4</v>
      </c>
      <c r="CL33" s="11">
        <v>3.5917536422948202E-6</v>
      </c>
      <c r="CM33" s="11">
        <v>3.0414714514708802E-2</v>
      </c>
      <c r="CN33" s="11">
        <v>1.98815045937584E-3</v>
      </c>
      <c r="CO33" s="11">
        <v>2.2775964513678E-4</v>
      </c>
      <c r="CP33" s="11">
        <v>4.6345502716677603E-5</v>
      </c>
      <c r="CQ33" s="11">
        <v>4.7829946052834798E-5</v>
      </c>
      <c r="CR33" s="11">
        <v>3.5396636618510002E-5</v>
      </c>
      <c r="CS33" s="11">
        <v>0.248288907466303</v>
      </c>
      <c r="CT33" s="11">
        <v>2.5723493940640597E-4</v>
      </c>
      <c r="CU33" s="11">
        <v>0.13521642642767601</v>
      </c>
      <c r="CV33" s="11">
        <v>0.15745696634964798</v>
      </c>
      <c r="CW33" s="11">
        <v>0.18947024885243899</v>
      </c>
      <c r="CX33" s="11">
        <v>0.82359424936564996</v>
      </c>
      <c r="CY33" s="11">
        <v>0.19565320664580899</v>
      </c>
      <c r="CZ33" s="11">
        <v>0.28736846758615597</v>
      </c>
      <c r="DA33" s="11">
        <v>0.24059472697609402</v>
      </c>
      <c r="DB33" s="11">
        <v>2.5614645524397E-2</v>
      </c>
      <c r="DC33" s="11">
        <v>2.4644184457456197E-2</v>
      </c>
      <c r="DD33" s="11">
        <v>1.35817426642308E-2</v>
      </c>
      <c r="DE33" s="11">
        <v>0.130767743559174</v>
      </c>
      <c r="DF33" s="11">
        <v>0.12235986806421201</v>
      </c>
      <c r="DG33" s="11">
        <v>2.9013635302877198E-2</v>
      </c>
      <c r="DH33" s="11">
        <v>1.24305875698138E-2</v>
      </c>
      <c r="DI33" s="11">
        <v>1.61477212688282E-2</v>
      </c>
      <c r="DJ33" s="11">
        <v>0.12572967307564401</v>
      </c>
      <c r="DK33" s="11">
        <v>1.82711812946127E-2</v>
      </c>
      <c r="DL33" s="10">
        <v>9.29518359977315</v>
      </c>
      <c r="DM33" s="11">
        <v>5.0558030422430003</v>
      </c>
      <c r="DN33" s="11">
        <v>0</v>
      </c>
      <c r="DO33" s="11">
        <v>1.2172985480291899E-2</v>
      </c>
      <c r="DP33" s="11">
        <v>5.3704347707170101E-4</v>
      </c>
      <c r="DQ33" s="11">
        <v>2.5872660593517097E-3</v>
      </c>
      <c r="DR33" s="11">
        <v>0.32782598706587102</v>
      </c>
      <c r="DS33" s="11">
        <v>5.11439654720074</v>
      </c>
      <c r="DT33" s="10">
        <v>19.808506471299498</v>
      </c>
      <c r="DW33" s="50">
        <f t="shared" si="1"/>
        <v>8.1559385847342954E-3</v>
      </c>
      <c r="DX33" s="25">
        <f t="shared" si="2"/>
        <v>2.3718190147791638E-3</v>
      </c>
      <c r="DY33" s="43">
        <f t="shared" si="3"/>
        <v>0.2118449762668132</v>
      </c>
      <c r="DZ33" s="43">
        <f t="shared" si="4"/>
        <v>6.1606391180474694E-2</v>
      </c>
      <c r="EA33" s="45"/>
      <c r="EB33" s="45"/>
      <c r="EC33" s="47" t="str">
        <f t="shared" si="23"/>
        <v/>
      </c>
      <c r="ED33" s="48" t="str">
        <f t="shared" si="24"/>
        <v/>
      </c>
      <c r="EE33" s="24">
        <f t="shared" si="5"/>
        <v>4.0143256853961088E-3</v>
      </c>
      <c r="EF33" s="25">
        <f t="shared" si="6"/>
        <v>1.04913037117033E-3</v>
      </c>
      <c r="EG33" s="43">
        <f t="shared" si="7"/>
        <v>1.816452577325595E-2</v>
      </c>
      <c r="EH33" s="44">
        <f t="shared" si="8"/>
        <v>4.7472370604998929E-3</v>
      </c>
      <c r="EI33" s="43">
        <f t="shared" si="9"/>
        <v>4.6804671652630764E-4</v>
      </c>
      <c r="EJ33" s="43">
        <f t="shared" si="10"/>
        <v>1.223224182384311E-4</v>
      </c>
      <c r="EK33" s="47"/>
      <c r="EL33" s="47"/>
      <c r="EM33" s="47" t="str">
        <f t="shared" si="25"/>
        <v/>
      </c>
      <c r="EN33" s="48" t="str">
        <f t="shared" si="26"/>
        <v/>
      </c>
      <c r="EO33" s="24">
        <f t="shared" si="11"/>
        <v>1.9663653082987755E-2</v>
      </c>
      <c r="EP33" s="25">
        <f t="shared" si="12"/>
        <v>6.8385576635746868E-3</v>
      </c>
      <c r="EQ33" s="43">
        <f t="shared" si="13"/>
        <v>2.8041120785051558E-2</v>
      </c>
      <c r="ER33" s="44">
        <f t="shared" si="14"/>
        <v>9.7520445784177266E-3</v>
      </c>
      <c r="ES33" s="43">
        <f t="shared" si="15"/>
        <v>1.0367430821961081E-2</v>
      </c>
      <c r="ET33" s="43">
        <f t="shared" si="16"/>
        <v>3.6055494469865754E-3</v>
      </c>
      <c r="EU33" s="47"/>
      <c r="EV33" s="47"/>
      <c r="EW33" s="47" t="str">
        <f t="shared" si="27"/>
        <v/>
      </c>
      <c r="EX33" s="48" t="str">
        <f t="shared" si="28"/>
        <v/>
      </c>
      <c r="EY33" s="24">
        <f t="shared" si="17"/>
        <v>3.5608934920611165E-2</v>
      </c>
      <c r="EZ33" s="25">
        <f t="shared" si="18"/>
        <v>1.0746060513707693E-2</v>
      </c>
      <c r="FA33" s="43">
        <f t="shared" si="19"/>
        <v>0.13873162310367651</v>
      </c>
      <c r="FB33" s="43">
        <f t="shared" si="20"/>
        <v>4.1866414155905592E-2</v>
      </c>
      <c r="FC33" s="43">
        <f t="shared" si="21"/>
        <v>1.3466705532850242E-2</v>
      </c>
      <c r="FD33" s="43">
        <f t="shared" si="22"/>
        <v>4.0639809334068995E-3</v>
      </c>
      <c r="FE33" s="47"/>
      <c r="FF33" s="47"/>
      <c r="FG33" s="47" t="str">
        <f t="shared" si="29"/>
        <v/>
      </c>
      <c r="FH33" s="48" t="str">
        <f t="shared" si="30"/>
        <v/>
      </c>
      <c r="FI33" s="52"/>
      <c r="FJ33" s="52"/>
    </row>
    <row r="34" spans="1:166" x14ac:dyDescent="0.35">
      <c r="A34" s="6" t="s">
        <v>63</v>
      </c>
      <c r="B34" s="11">
        <v>0.30340928452330201</v>
      </c>
      <c r="C34" s="11">
        <v>4.0239197285211199E-2</v>
      </c>
      <c r="D34" s="11">
        <v>0.65034560489468907</v>
      </c>
      <c r="E34" s="11">
        <v>2.2363026142374402E-2</v>
      </c>
      <c r="F34" s="11">
        <v>4.3740294071868899E-3</v>
      </c>
      <c r="G34" s="11">
        <v>8.0490270026455507E-2</v>
      </c>
      <c r="H34" s="11">
        <v>0.32628124593392199</v>
      </c>
      <c r="I34" s="11">
        <v>1.08996752599142E-3</v>
      </c>
      <c r="J34" s="11">
        <v>3.9648128408709196E-3</v>
      </c>
      <c r="K34" s="11">
        <v>1.1707937154398801E-3</v>
      </c>
      <c r="L34" s="11">
        <v>0.36812293390538503</v>
      </c>
      <c r="M34" s="11">
        <v>1.45747008392109E-2</v>
      </c>
      <c r="N34" s="11">
        <v>1.9541110293711398E-3</v>
      </c>
      <c r="O34" s="11">
        <v>1.41453821221733</v>
      </c>
      <c r="P34" s="11">
        <v>0</v>
      </c>
      <c r="Q34" s="11">
        <v>0.57728044856252103</v>
      </c>
      <c r="R34" s="11">
        <v>0.12965852139193701</v>
      </c>
      <c r="S34" s="11">
        <v>5.4617942573847904E-3</v>
      </c>
      <c r="T34" s="11">
        <v>0.25874929973939703</v>
      </c>
      <c r="U34" s="11">
        <v>0.223122317069571</v>
      </c>
      <c r="V34" s="11">
        <v>5.43934765044983E-2</v>
      </c>
      <c r="W34" s="11">
        <v>1.0324826758563601</v>
      </c>
      <c r="X34" s="11">
        <v>2.16606316896664E-2</v>
      </c>
      <c r="Y34" s="11">
        <v>3.8471132968565598E-3</v>
      </c>
      <c r="Z34" s="11">
        <v>3.5440806867441402E-2</v>
      </c>
      <c r="AA34" s="11">
        <v>1.00156613032169E-2</v>
      </c>
      <c r="AB34" s="11">
        <v>2.5881989829293101E-2</v>
      </c>
      <c r="AC34" s="11">
        <v>0.51877609311347794</v>
      </c>
      <c r="AD34" s="11">
        <v>3.5349145056032002E-5</v>
      </c>
      <c r="AE34" s="11">
        <v>7.6709964327481102E-3</v>
      </c>
      <c r="AF34" s="11">
        <v>4.8315195057972594E-3</v>
      </c>
      <c r="AG34" s="11">
        <v>4.9599350182747606E-3</v>
      </c>
      <c r="AH34" s="11">
        <v>8.5265945300724497E-2</v>
      </c>
      <c r="AI34" s="11">
        <v>4.8275150940641099E-3</v>
      </c>
      <c r="AJ34" s="11">
        <v>3.3323320179961799E-2</v>
      </c>
      <c r="AK34" s="11">
        <v>0.20086742709900701</v>
      </c>
      <c r="AL34" s="11">
        <v>1.0793671491881802E-3</v>
      </c>
      <c r="AM34" s="11">
        <v>2.5209002398588101E-2</v>
      </c>
      <c r="AN34" s="11">
        <v>1.9696754993594101E-4</v>
      </c>
      <c r="AO34" s="11">
        <v>0.29325370745037599</v>
      </c>
      <c r="AP34" s="11">
        <v>1.4178386979223601E-2</v>
      </c>
      <c r="AQ34" s="11">
        <v>0.26371193376869501</v>
      </c>
      <c r="AR34" s="11">
        <v>1.5410546563874401E-2</v>
      </c>
      <c r="AS34" s="11">
        <v>1.14893614405829E-2</v>
      </c>
      <c r="AT34" s="11">
        <v>6.5077407803386207E-3</v>
      </c>
      <c r="AU34" s="11">
        <v>9.2803866812483399E-2</v>
      </c>
      <c r="AV34" s="11">
        <v>0.21201840389273199</v>
      </c>
      <c r="AW34" s="11">
        <v>1.4938743298384499E-2</v>
      </c>
      <c r="AX34" s="11">
        <v>0.19771689112007099</v>
      </c>
      <c r="AY34" s="11">
        <v>1.71964876341779E-3</v>
      </c>
      <c r="AZ34" s="11">
        <v>0</v>
      </c>
      <c r="BA34" s="11">
        <v>9.8769668236050698E-2</v>
      </c>
      <c r="BB34" s="11">
        <v>2.86102136895433E-2</v>
      </c>
      <c r="BC34" s="11">
        <v>0.12924395189177301</v>
      </c>
      <c r="BD34" s="11">
        <v>0.30386563649875298</v>
      </c>
      <c r="BE34" s="11">
        <v>0.21095024467956</v>
      </c>
      <c r="BF34" s="11">
        <v>3.19940543230436E-2</v>
      </c>
      <c r="BG34" s="11">
        <v>0.10982625732772201</v>
      </c>
      <c r="BH34" s="11">
        <v>6.4835274584015598E-2</v>
      </c>
      <c r="BI34" s="11">
        <v>8.07552117290012E-3</v>
      </c>
      <c r="BJ34" s="11">
        <v>0</v>
      </c>
      <c r="BK34" s="11">
        <v>6.9151108164729594E-2</v>
      </c>
      <c r="BL34" s="11">
        <v>0.29152639326131602</v>
      </c>
      <c r="BM34" s="11">
        <v>3.3928414034659401E-3</v>
      </c>
      <c r="BN34" s="11">
        <v>6.4108920860738003E-4</v>
      </c>
      <c r="BO34" s="11">
        <v>4.7799424348875701E-3</v>
      </c>
      <c r="BP34" s="11">
        <v>1.3122011332697401E-4</v>
      </c>
      <c r="BQ34" s="11">
        <v>8.9901690897809403E-2</v>
      </c>
      <c r="BR34" s="11">
        <v>0.403905323273549</v>
      </c>
      <c r="BS34" s="11">
        <v>3.7411366610500298</v>
      </c>
      <c r="BT34" s="11">
        <v>1.9338048450940999</v>
      </c>
      <c r="BU34" s="11">
        <v>0.43362479473936899</v>
      </c>
      <c r="BV34" s="11">
        <v>3.7358368722033299</v>
      </c>
      <c r="BW34" s="11">
        <v>0.78098190293581293</v>
      </c>
      <c r="BX34" s="11">
        <v>1.4536282178353299</v>
      </c>
      <c r="BY34" s="11">
        <v>0.53641753004214399</v>
      </c>
      <c r="BZ34" s="11">
        <v>9.9445221427939906E-2</v>
      </c>
      <c r="CA34" s="11">
        <v>1.0329087637223999</v>
      </c>
      <c r="CB34" s="11">
        <v>7.7991145780781507E-2</v>
      </c>
      <c r="CC34" s="11">
        <v>1.5359206825024799E-2</v>
      </c>
      <c r="CD34" s="11">
        <v>1.1864614386492599E-3</v>
      </c>
      <c r="CE34" s="11">
        <v>7.9558576936467895E-2</v>
      </c>
      <c r="CF34" s="11">
        <v>5.9851643938200107E-3</v>
      </c>
      <c r="CG34" s="11">
        <v>1.5081662977149699E-2</v>
      </c>
      <c r="CH34" s="11">
        <v>1.2328940049139999E-2</v>
      </c>
      <c r="CI34" s="11">
        <v>6.8843314818425405E-4</v>
      </c>
      <c r="CJ34" s="11">
        <v>2.1344512931336999E-3</v>
      </c>
      <c r="CK34" s="11">
        <v>8.0584574064922407E-3</v>
      </c>
      <c r="CL34" s="11">
        <v>8.6946697236404304E-5</v>
      </c>
      <c r="CM34" s="11">
        <v>8.0145478401262901E-3</v>
      </c>
      <c r="CN34" s="11">
        <v>3.9416456013597802E-3</v>
      </c>
      <c r="CO34" s="11">
        <v>3.0072211379363898E-3</v>
      </c>
      <c r="CP34" s="11">
        <v>6.4850877451151895E-2</v>
      </c>
      <c r="CQ34" s="11">
        <v>6.1636958583824201E-3</v>
      </c>
      <c r="CR34" s="11">
        <v>1.35828863602567E-2</v>
      </c>
      <c r="CS34" s="11">
        <v>0.19458863520714698</v>
      </c>
      <c r="CT34" s="11">
        <v>1.8693124206896601E-3</v>
      </c>
      <c r="CU34" s="11">
        <v>6.8024536715454303E-2</v>
      </c>
      <c r="CV34" s="11">
        <v>0.15940638253112899</v>
      </c>
      <c r="CW34" s="11">
        <v>0.13276098892949401</v>
      </c>
      <c r="CX34" s="11">
        <v>0.148513602352876</v>
      </c>
      <c r="CY34" s="11">
        <v>0.38819396866163003</v>
      </c>
      <c r="CZ34" s="11">
        <v>0.58861378085851201</v>
      </c>
      <c r="DA34" s="11">
        <v>0.21278448986131501</v>
      </c>
      <c r="DB34" s="11">
        <v>2.2349037010515601E-2</v>
      </c>
      <c r="DC34" s="11">
        <v>2.77835691713828</v>
      </c>
      <c r="DD34" s="11">
        <v>1.2739272058097999</v>
      </c>
      <c r="DE34" s="11">
        <v>3.3025241574993196E-2</v>
      </c>
      <c r="DF34" s="11">
        <v>7.8891745415358289E-2</v>
      </c>
      <c r="DG34" s="11">
        <v>2.0096797740536899E-2</v>
      </c>
      <c r="DH34" s="11">
        <v>0.21494964486374701</v>
      </c>
      <c r="DI34" s="11">
        <v>0.108805180280084</v>
      </c>
      <c r="DJ34" s="11">
        <v>0.72806133393176709</v>
      </c>
      <c r="DK34" s="11">
        <v>0.175888389458766</v>
      </c>
      <c r="DL34" s="10">
        <v>30.8662183476808</v>
      </c>
      <c r="DM34" s="11">
        <v>22.0969019496996</v>
      </c>
      <c r="DN34" s="11">
        <v>0</v>
      </c>
      <c r="DO34" s="11">
        <v>3.2006400430072701</v>
      </c>
      <c r="DP34" s="11">
        <v>0.19400461006424402</v>
      </c>
      <c r="DQ34" s="11">
        <v>2.8275184866575303</v>
      </c>
      <c r="DR34" s="11">
        <v>0.18659223567521799</v>
      </c>
      <c r="DS34" s="11">
        <v>2.9789608134172498</v>
      </c>
      <c r="DT34" s="10">
        <v>62.350836486201999</v>
      </c>
      <c r="DW34" s="50">
        <f t="shared" si="1"/>
        <v>9.7326948298643232E-2</v>
      </c>
      <c r="DX34" s="25">
        <f t="shared" si="2"/>
        <v>2.830353664717682E-2</v>
      </c>
      <c r="DY34" s="43">
        <f t="shared" si="3"/>
        <v>2.5280015093589783</v>
      </c>
      <c r="DZ34" s="43">
        <f t="shared" si="4"/>
        <v>0.73516517896675493</v>
      </c>
      <c r="EA34" s="45">
        <v>1</v>
      </c>
      <c r="EB34" s="47">
        <f>'Price conversion factors'!C7</f>
        <v>38766.328720888479</v>
      </c>
      <c r="EC34" s="47">
        <f t="shared" si="23"/>
        <v>67.72187473721273</v>
      </c>
      <c r="ED34" s="48">
        <f t="shared" si="24"/>
        <v>19.694119634355559</v>
      </c>
      <c r="EE34" s="24">
        <f t="shared" si="5"/>
        <v>0.26068303654482039</v>
      </c>
      <c r="EF34" s="25">
        <f t="shared" si="6"/>
        <v>6.8128625408501162E-2</v>
      </c>
      <c r="EG34" s="43">
        <f t="shared" si="7"/>
        <v>1.1795713918268629</v>
      </c>
      <c r="EH34" s="44">
        <f t="shared" si="8"/>
        <v>0.30827697329871934</v>
      </c>
      <c r="EI34" s="43">
        <f t="shared" si="9"/>
        <v>3.03941057280885E-2</v>
      </c>
      <c r="EJ34" s="43">
        <f t="shared" si="10"/>
        <v>7.9433962072146362E-3</v>
      </c>
      <c r="EK34" s="47">
        <f t="shared" si="31"/>
        <v>1</v>
      </c>
      <c r="EL34" s="47">
        <f t="shared" si="31"/>
        <v>38766.328720888479</v>
      </c>
      <c r="EM34" s="47">
        <f t="shared" si="25"/>
        <v>37.936234423646667</v>
      </c>
      <c r="EN34" s="48">
        <f t="shared" si="26"/>
        <v>9.9145059023176518</v>
      </c>
      <c r="EO34" s="24">
        <f t="shared" si="11"/>
        <v>0.12773762875227759</v>
      </c>
      <c r="EP34" s="25">
        <f t="shared" si="12"/>
        <v>4.4424153352588418E-2</v>
      </c>
      <c r="EQ34" s="43">
        <f t="shared" si="13"/>
        <v>0.1821587403684222</v>
      </c>
      <c r="ER34" s="44">
        <f t="shared" si="14"/>
        <v>6.3350540445168857E-2</v>
      </c>
      <c r="ES34" s="43">
        <f t="shared" si="15"/>
        <v>6.7348168921690765E-2</v>
      </c>
      <c r="ET34" s="43">
        <f t="shared" si="16"/>
        <v>2.3422114637773672E-2</v>
      </c>
      <c r="EU34" s="47">
        <f t="shared" si="32"/>
        <v>1</v>
      </c>
      <c r="EV34" s="47">
        <f t="shared" si="32"/>
        <v>38766.328720888479</v>
      </c>
      <c r="EW34" s="47">
        <f t="shared" si="27"/>
        <v>9.731242304590987</v>
      </c>
      <c r="EX34" s="48">
        <f t="shared" si="28"/>
        <v>3.3842979916960285</v>
      </c>
      <c r="EY34" s="24">
        <f t="shared" si="17"/>
        <v>0.19192491200566389</v>
      </c>
      <c r="EZ34" s="25">
        <f t="shared" si="18"/>
        <v>5.7919079104697076E-2</v>
      </c>
      <c r="FA34" s="43">
        <f t="shared" si="19"/>
        <v>0.74773521353384687</v>
      </c>
      <c r="FB34" s="43">
        <f t="shared" si="20"/>
        <v>0.22565145154661512</v>
      </c>
      <c r="FC34" s="43">
        <f t="shared" si="21"/>
        <v>7.2582802045630793E-2</v>
      </c>
      <c r="FD34" s="43">
        <f t="shared" si="22"/>
        <v>2.1904030119849146E-2</v>
      </c>
      <c r="FE34" s="47">
        <f t="shared" si="33"/>
        <v>1</v>
      </c>
      <c r="FF34" s="47">
        <f t="shared" si="33"/>
        <v>38766.328720888479</v>
      </c>
      <c r="FG34" s="47">
        <f t="shared" si="29"/>
        <v>26.111395145852804</v>
      </c>
      <c r="FH34" s="48">
        <f t="shared" si="30"/>
        <v>7.8798939917816444</v>
      </c>
      <c r="FI34" s="52"/>
      <c r="FJ34" s="52"/>
    </row>
    <row r="35" spans="1:166" x14ac:dyDescent="0.35">
      <c r="A35" s="6" t="s">
        <v>64</v>
      </c>
      <c r="B35" s="11">
        <v>2.3426763350434198E-3</v>
      </c>
      <c r="C35" s="11">
        <v>2.5485114360757202E-4</v>
      </c>
      <c r="D35" s="11">
        <v>9.6979866181205797E-4</v>
      </c>
      <c r="E35" s="11">
        <v>2.5125876879435102E-5</v>
      </c>
      <c r="F35" s="11">
        <v>1.7625024393391802E-5</v>
      </c>
      <c r="G35" s="11">
        <v>4.7056931643676801E-5</v>
      </c>
      <c r="H35" s="11">
        <v>5.7304550312529793E-4</v>
      </c>
      <c r="I35" s="11">
        <v>1.18317471605869E-5</v>
      </c>
      <c r="J35" s="11">
        <v>2.7386875959952397E-6</v>
      </c>
      <c r="K35" s="11">
        <v>8.7574430507143896E-6</v>
      </c>
      <c r="L35" s="11">
        <v>1.6765996829502402E-3</v>
      </c>
      <c r="M35" s="11">
        <v>1.22839970243638E-4</v>
      </c>
      <c r="N35" s="11">
        <v>1.6366747900825701E-5</v>
      </c>
      <c r="O35" s="11">
        <v>4.3584021441988394E-3</v>
      </c>
      <c r="P35" s="11">
        <v>0</v>
      </c>
      <c r="Q35" s="11">
        <v>9.4573711062303297E-4</v>
      </c>
      <c r="R35" s="11">
        <v>1.8125871224952501E-3</v>
      </c>
      <c r="S35" s="11">
        <v>1.3312404307801201E-5</v>
      </c>
      <c r="T35" s="11">
        <v>1.7757432213548902E-4</v>
      </c>
      <c r="U35" s="11">
        <v>5.0121464614927898E-4</v>
      </c>
      <c r="V35" s="11">
        <v>4.3547529871594303E-5</v>
      </c>
      <c r="W35" s="11">
        <v>1.25527041793173E-3</v>
      </c>
      <c r="X35" s="11">
        <v>5.3700251109109096E-5</v>
      </c>
      <c r="Y35" s="11">
        <v>3.2009473717836894E-5</v>
      </c>
      <c r="Z35" s="11">
        <v>2.05784037746997E-4</v>
      </c>
      <c r="AA35" s="11">
        <v>2.5360290834130502E-4</v>
      </c>
      <c r="AB35" s="11">
        <v>9.9506825262478094E-6</v>
      </c>
      <c r="AC35" s="11">
        <v>4.5322635368503603E-2</v>
      </c>
      <c r="AD35" s="11">
        <v>2.7407252213707402E-3</v>
      </c>
      <c r="AE35" s="11">
        <v>0.28194467633991799</v>
      </c>
      <c r="AF35" s="11">
        <v>5.1916907793526201E-6</v>
      </c>
      <c r="AG35" s="11">
        <v>3.2843710789269101E-5</v>
      </c>
      <c r="AH35" s="11">
        <v>2.6290538082409802E-4</v>
      </c>
      <c r="AI35" s="11">
        <v>2.43324975515119E-5</v>
      </c>
      <c r="AJ35" s="11">
        <v>1.77724183310565E-2</v>
      </c>
      <c r="AK35" s="11">
        <v>1.9961774858324901E-3</v>
      </c>
      <c r="AL35" s="11">
        <v>5.4373978264427799E-6</v>
      </c>
      <c r="AM35" s="11">
        <v>6.6059523871995912E-5</v>
      </c>
      <c r="AN35" s="11">
        <v>5.69194365028548E-6</v>
      </c>
      <c r="AO35" s="11">
        <v>1.6391318798992402E-4</v>
      </c>
      <c r="AP35" s="11">
        <v>1.0202108923449099E-5</v>
      </c>
      <c r="AQ35" s="11">
        <v>9.7103446248063003E-4</v>
      </c>
      <c r="AR35" s="11">
        <v>3.4072904702142603E-5</v>
      </c>
      <c r="AS35" s="11">
        <v>1.37863970019562E-5</v>
      </c>
      <c r="AT35" s="11">
        <v>1.62904325702918E-5</v>
      </c>
      <c r="AU35" s="11">
        <v>1.7206172216692098E-4</v>
      </c>
      <c r="AV35" s="11">
        <v>9.9516039935176499E-3</v>
      </c>
      <c r="AW35" s="11">
        <v>1.2141988962323901E-4</v>
      </c>
      <c r="AX35" s="11">
        <v>1.6506706639047401E-4</v>
      </c>
      <c r="AY35" s="11">
        <v>1.3474504448249199E-5</v>
      </c>
      <c r="AZ35" s="11">
        <v>0</v>
      </c>
      <c r="BA35" s="11">
        <v>1.37543868480024E-3</v>
      </c>
      <c r="BB35" s="11">
        <v>8.0690585521715503E-3</v>
      </c>
      <c r="BC35" s="11">
        <v>1.058015086679E-4</v>
      </c>
      <c r="BD35" s="11">
        <v>1.2189440978468899E-3</v>
      </c>
      <c r="BE35" s="11">
        <v>1.85299635256666E-4</v>
      </c>
      <c r="BF35" s="11">
        <v>5.9706171457628498E-5</v>
      </c>
      <c r="BG35" s="11">
        <v>1.4926917542881599E-3</v>
      </c>
      <c r="BH35" s="11">
        <v>2.3027640781514902E-4</v>
      </c>
      <c r="BI35" s="11">
        <v>2.5163705757883802E-5</v>
      </c>
      <c r="BJ35" s="11">
        <v>0</v>
      </c>
      <c r="BK35" s="11">
        <v>8.0609816335225608E-4</v>
      </c>
      <c r="BL35" s="11">
        <v>9.31264168171516E-3</v>
      </c>
      <c r="BM35" s="11">
        <v>8.5343077158126605E-3</v>
      </c>
      <c r="BN35" s="11">
        <v>1.8215622295233899E-5</v>
      </c>
      <c r="BO35" s="11">
        <v>1.3486082595397399E-4</v>
      </c>
      <c r="BP35" s="11">
        <v>4.8842865167546697E-6</v>
      </c>
      <c r="BQ35" s="11">
        <v>2.271649834134E-4</v>
      </c>
      <c r="BR35" s="11">
        <v>1.12132142907793E-4</v>
      </c>
      <c r="BS35" s="11">
        <v>1.40547775255971E-2</v>
      </c>
      <c r="BT35" s="11">
        <v>5.5301714160051999E-4</v>
      </c>
      <c r="BU35" s="11">
        <v>4.9935629850339307E-4</v>
      </c>
      <c r="BV35" s="11">
        <v>3.6290337225451897E-3</v>
      </c>
      <c r="BW35" s="11">
        <v>5.1266155415851396E-2</v>
      </c>
      <c r="BX35" s="11">
        <v>0.75294618711163697</v>
      </c>
      <c r="BY35" s="11">
        <v>3.40490555701961E-4</v>
      </c>
      <c r="BZ35" s="11">
        <v>1.9111220011768699E-2</v>
      </c>
      <c r="CA35" s="11">
        <v>7.8850971613822192E-4</v>
      </c>
      <c r="CB35" s="11">
        <v>7.5325410940322692E-5</v>
      </c>
      <c r="CC35" s="11">
        <v>9.0881524752737892E-6</v>
      </c>
      <c r="CD35" s="11">
        <v>2.9854496569015801E-5</v>
      </c>
      <c r="CE35" s="11">
        <v>2.6289145420724599E-4</v>
      </c>
      <c r="CF35" s="11">
        <v>4.79810315238386E-5</v>
      </c>
      <c r="CG35" s="11">
        <v>1.6812214838935298E-4</v>
      </c>
      <c r="CH35" s="11">
        <v>2.87375388577311E-5</v>
      </c>
      <c r="CI35" s="11">
        <v>2.2046524264100501E-5</v>
      </c>
      <c r="CJ35" s="11">
        <v>4.1961610814244501E-5</v>
      </c>
      <c r="CK35" s="11">
        <v>8.0363772518076706E-4</v>
      </c>
      <c r="CL35" s="11">
        <v>6.6331974567371901E-6</v>
      </c>
      <c r="CM35" s="11">
        <v>4.7265959490940005E-3</v>
      </c>
      <c r="CN35" s="11">
        <v>4.0743637815157403E-3</v>
      </c>
      <c r="CO35" s="11">
        <v>4.6202389667907701E-4</v>
      </c>
      <c r="CP35" s="11">
        <v>8.8864129981065199E-5</v>
      </c>
      <c r="CQ35" s="11">
        <v>8.2623129219040712E-5</v>
      </c>
      <c r="CR35" s="11">
        <v>6.8498251105498598E-5</v>
      </c>
      <c r="CS35" s="11">
        <v>2.2008006045381199E-2</v>
      </c>
      <c r="CT35" s="11">
        <v>5.2542374090400797E-4</v>
      </c>
      <c r="CU35" s="11">
        <v>4.9698077046012703E-3</v>
      </c>
      <c r="CV35" s="11">
        <v>3.8530947170879598E-3</v>
      </c>
      <c r="CW35" s="11">
        <v>2.1237830389147297E-3</v>
      </c>
      <c r="CX35" s="11">
        <v>3.1813712141449603E-2</v>
      </c>
      <c r="CY35" s="11">
        <v>8.5156208522978996E-4</v>
      </c>
      <c r="CZ35" s="11">
        <v>3.0277969544572304E-3</v>
      </c>
      <c r="DA35" s="11">
        <v>7.1197572979396202E-4</v>
      </c>
      <c r="DB35" s="11">
        <v>9.0067519980936893E-5</v>
      </c>
      <c r="DC35" s="11">
        <v>0.90386602533889904</v>
      </c>
      <c r="DD35" s="11">
        <v>0.368913425599741</v>
      </c>
      <c r="DE35" s="11">
        <v>1.2864011639710199E-4</v>
      </c>
      <c r="DF35" s="11">
        <v>1.9770009728659502E-2</v>
      </c>
      <c r="DG35" s="11">
        <v>4.0985439814033601E-3</v>
      </c>
      <c r="DH35" s="11">
        <v>1.29821213791634E-3</v>
      </c>
      <c r="DI35" s="11">
        <v>9.98680513711858E-3</v>
      </c>
      <c r="DJ35" s="11">
        <v>4.2730029604095697E-4</v>
      </c>
      <c r="DK35" s="11">
        <v>4.8601568076516997E-5</v>
      </c>
      <c r="DL35" s="10">
        <v>2.64215750381805</v>
      </c>
      <c r="DM35" s="11">
        <v>14.987720526279499</v>
      </c>
      <c r="DN35" s="11">
        <v>0</v>
      </c>
      <c r="DO35" s="11">
        <v>1.85650629199695E-2</v>
      </c>
      <c r="DP35" s="11">
        <v>1.1867744294742099E-3</v>
      </c>
      <c r="DQ35" s="11">
        <v>3.39806490893273E-3</v>
      </c>
      <c r="DR35" s="11">
        <v>2.6377881817097801E-2</v>
      </c>
      <c r="DS35" s="11">
        <v>0.55547505466997904</v>
      </c>
      <c r="DT35" s="10">
        <v>18.234880868843</v>
      </c>
      <c r="DW35" s="50">
        <f t="shared" si="1"/>
        <v>3.6563983877530666E-4</v>
      </c>
      <c r="DX35" s="25">
        <f t="shared" si="2"/>
        <v>1.0633129628897429E-4</v>
      </c>
      <c r="DY35" s="43">
        <f t="shared" si="3"/>
        <v>9.4972469646275159E-3</v>
      </c>
      <c r="DZ35" s="43">
        <f t="shared" si="4"/>
        <v>2.7618833448451092E-3</v>
      </c>
      <c r="EA35" s="45">
        <v>1</v>
      </c>
      <c r="EB35" s="47">
        <f>'Price conversion factors'!C8</f>
        <v>38766.328720888479</v>
      </c>
      <c r="EC35" s="47">
        <f t="shared" si="23"/>
        <v>0.25441890240404424</v>
      </c>
      <c r="ED35" s="48">
        <f t="shared" si="24"/>
        <v>7.3987265128580559E-2</v>
      </c>
      <c r="EE35" s="24">
        <f t="shared" si="5"/>
        <v>7.4548467545464996E-5</v>
      </c>
      <c r="EF35" s="25">
        <f t="shared" si="6"/>
        <v>1.9482988565347462E-5</v>
      </c>
      <c r="EG35" s="43">
        <f t="shared" si="7"/>
        <v>3.3732628247195039E-4</v>
      </c>
      <c r="EH35" s="44">
        <f t="shared" si="8"/>
        <v>8.8159077182693594E-5</v>
      </c>
      <c r="EI35" s="43">
        <f t="shared" si="9"/>
        <v>8.6919119651050328E-6</v>
      </c>
      <c r="EJ35" s="43">
        <f t="shared" si="10"/>
        <v>2.2716016439086395E-6</v>
      </c>
      <c r="EK35" s="47">
        <f t="shared" si="31"/>
        <v>1</v>
      </c>
      <c r="EL35" s="47">
        <f t="shared" si="31"/>
        <v>38766.328720888479</v>
      </c>
      <c r="EM35" s="47">
        <f t="shared" si="25"/>
        <v>1.0848761692409274E-2</v>
      </c>
      <c r="EN35" s="48">
        <f t="shared" si="26"/>
        <v>2.8352869879247774E-3</v>
      </c>
      <c r="EO35" s="24">
        <f t="shared" si="11"/>
        <v>1.4710088133146763E-4</v>
      </c>
      <c r="EP35" s="25">
        <f t="shared" si="12"/>
        <v>5.1158238761759645E-5</v>
      </c>
      <c r="EQ35" s="43">
        <f t="shared" si="13"/>
        <v>2.0977147855460811E-4</v>
      </c>
      <c r="ER35" s="44">
        <f t="shared" si="14"/>
        <v>7.2953603596175785E-5</v>
      </c>
      <c r="ES35" s="43">
        <f t="shared" si="15"/>
        <v>7.7557217095785701E-5</v>
      </c>
      <c r="ET35" s="43">
        <f t="shared" si="16"/>
        <v>2.6972582312020914E-5</v>
      </c>
      <c r="EU35" s="47">
        <f t="shared" si="32"/>
        <v>1</v>
      </c>
      <c r="EV35" s="47">
        <f t="shared" si="32"/>
        <v>38766.328720888479</v>
      </c>
      <c r="EW35" s="47">
        <f t="shared" si="27"/>
        <v>1.1206363648971937E-2</v>
      </c>
      <c r="EX35" s="48">
        <f t="shared" si="28"/>
        <v>3.8973106212285575E-3</v>
      </c>
      <c r="EY35" s="24">
        <f t="shared" si="17"/>
        <v>1.8643800617939934E-4</v>
      </c>
      <c r="EZ35" s="25">
        <f t="shared" si="18"/>
        <v>5.6263241260248514E-5</v>
      </c>
      <c r="FA35" s="43">
        <f t="shared" si="19"/>
        <v>7.2635834975536592E-4</v>
      </c>
      <c r="FB35" s="43">
        <f t="shared" si="20"/>
        <v>2.1920034391677479E-4</v>
      </c>
      <c r="FC35" s="43">
        <f t="shared" si="21"/>
        <v>7.050774573705202E-5</v>
      </c>
      <c r="FD35" s="43">
        <f t="shared" si="22"/>
        <v>2.1277819852368459E-5</v>
      </c>
      <c r="FE35" s="47">
        <f t="shared" si="33"/>
        <v>1</v>
      </c>
      <c r="FF35" s="47">
        <f t="shared" si="33"/>
        <v>38766.328720888479</v>
      </c>
      <c r="FG35" s="47">
        <f t="shared" si="29"/>
        <v>2.5364901297501075E-2</v>
      </c>
      <c r="FH35" s="48">
        <f t="shared" si="30"/>
        <v>7.6546171592848933E-3</v>
      </c>
      <c r="FI35" s="52"/>
      <c r="FJ35" s="52"/>
    </row>
    <row r="36" spans="1:166" x14ac:dyDescent="0.35">
      <c r="A36" s="6" t="s">
        <v>65</v>
      </c>
      <c r="B36" s="11">
        <v>0.25527406453524298</v>
      </c>
      <c r="C36" s="11">
        <v>5.5019249037183297E-2</v>
      </c>
      <c r="D36" s="11">
        <v>0.17024053352963101</v>
      </c>
      <c r="E36" s="11">
        <v>1.0576841706397099E-2</v>
      </c>
      <c r="F36" s="11">
        <v>5.7028117279499301E-4</v>
      </c>
      <c r="G36" s="11">
        <v>2.1541185191664498E-2</v>
      </c>
      <c r="H36" s="11">
        <v>0.131559319061126</v>
      </c>
      <c r="I36" s="11">
        <v>9.8473275682287292E-3</v>
      </c>
      <c r="J36" s="11">
        <v>1.9984155379824801E-3</v>
      </c>
      <c r="K36" s="11">
        <v>3.3275666349222802E-3</v>
      </c>
      <c r="L36" s="11">
        <v>0.88419543848507098</v>
      </c>
      <c r="M36" s="11">
        <v>7.0933237433075003E-2</v>
      </c>
      <c r="N36" s="11">
        <v>1.1256270851705E-2</v>
      </c>
      <c r="O36" s="11">
        <v>0.39817903440241104</v>
      </c>
      <c r="P36" s="11">
        <v>0</v>
      </c>
      <c r="Q36" s="11">
        <v>4.7230060993785801E-2</v>
      </c>
      <c r="R36" s="11">
        <v>6.2108071135261303E-2</v>
      </c>
      <c r="S36" s="11">
        <v>5.0259919929942099E-4</v>
      </c>
      <c r="T36" s="11">
        <v>9.2339607691127208E-3</v>
      </c>
      <c r="U36" s="11">
        <v>5.5310832342879403E-2</v>
      </c>
      <c r="V36" s="11">
        <v>1.06142562730613E-2</v>
      </c>
      <c r="W36" s="11">
        <v>5.4627482492588406E-2</v>
      </c>
      <c r="X36" s="11">
        <v>6.0046417644614705E-3</v>
      </c>
      <c r="Y36" s="11">
        <v>1.52119375293024E-3</v>
      </c>
      <c r="Z36" s="11">
        <v>1.22046889018394E-2</v>
      </c>
      <c r="AA36" s="11">
        <v>2.9367380143146403E-2</v>
      </c>
      <c r="AB36" s="11">
        <v>2.6351905093449802E-2</v>
      </c>
      <c r="AC36" s="11">
        <v>0.15155181849007898</v>
      </c>
      <c r="AD36" s="11">
        <v>1.18155395543785E-4</v>
      </c>
      <c r="AE36" s="11">
        <v>0.25159327993384001</v>
      </c>
      <c r="AF36" s="11">
        <v>4.3463452802352004E-2</v>
      </c>
      <c r="AG36" s="11">
        <v>1.4552520382116699E-3</v>
      </c>
      <c r="AH36" s="11">
        <v>1.1492936593745E-2</v>
      </c>
      <c r="AI36" s="11">
        <v>6.6768573140942792E-4</v>
      </c>
      <c r="AJ36" s="11">
        <v>1.50616583319806E-2</v>
      </c>
      <c r="AK36" s="11">
        <v>6.3245146047377396E-2</v>
      </c>
      <c r="AL36" s="11">
        <v>1.8785540090724702E-3</v>
      </c>
      <c r="AM36" s="11">
        <v>3.0242174293781802E-3</v>
      </c>
      <c r="AN36" s="11">
        <v>2.0557850240722998E-4</v>
      </c>
      <c r="AO36" s="11">
        <v>2.0492149033154498E-2</v>
      </c>
      <c r="AP36" s="11">
        <v>5.3266513371555901E-4</v>
      </c>
      <c r="AQ36" s="11">
        <v>9.7658353909806598E-3</v>
      </c>
      <c r="AR36" s="11">
        <v>6.6747572243675197E-4</v>
      </c>
      <c r="AS36" s="11">
        <v>6.9589216477977996E-3</v>
      </c>
      <c r="AT36" s="11">
        <v>1.7776602730186601E-3</v>
      </c>
      <c r="AU36" s="11">
        <v>4.66411744825075E-2</v>
      </c>
      <c r="AV36" s="11">
        <v>1.44235142604638E-2</v>
      </c>
      <c r="AW36" s="11">
        <v>2.51177968139651E-3</v>
      </c>
      <c r="AX36" s="11">
        <v>2.18307907089683E-2</v>
      </c>
      <c r="AY36" s="11">
        <v>1.02127025134718E-3</v>
      </c>
      <c r="AZ36" s="11">
        <v>0</v>
      </c>
      <c r="BA36" s="11">
        <v>0.13789879435108299</v>
      </c>
      <c r="BB36" s="11">
        <v>9.3620733913897997E-2</v>
      </c>
      <c r="BC36" s="11">
        <v>8.1905955908319603E-2</v>
      </c>
      <c r="BD36" s="11">
        <v>8.8214593265419597E-2</v>
      </c>
      <c r="BE36" s="11">
        <v>2.7593645103639902E-2</v>
      </c>
      <c r="BF36" s="11">
        <v>1.7500768275681398E-2</v>
      </c>
      <c r="BG36" s="11">
        <v>2.0167065406326002E-2</v>
      </c>
      <c r="BH36" s="11">
        <v>1.9126467981018899E-2</v>
      </c>
      <c r="BI36" s="11">
        <v>3.3177744172100403E-3</v>
      </c>
      <c r="BJ36" s="11">
        <v>0</v>
      </c>
      <c r="BK36" s="11">
        <v>8.397071600126399E-2</v>
      </c>
      <c r="BL36" s="11">
        <v>1.9250272137198002E-2</v>
      </c>
      <c r="BM36" s="11">
        <v>4.4765290010420802E-2</v>
      </c>
      <c r="BN36" s="11">
        <v>4.8511230602650904E-3</v>
      </c>
      <c r="BO36" s="11">
        <v>4.9189550624940799E-2</v>
      </c>
      <c r="BP36" s="11">
        <v>3.1295109651291301E-3</v>
      </c>
      <c r="BQ36" s="11">
        <v>1.70379372313713E-2</v>
      </c>
      <c r="BR36" s="11">
        <v>0.36479652343769098</v>
      </c>
      <c r="BS36" s="11">
        <v>0.27247796334326302</v>
      </c>
      <c r="BT36" s="11">
        <v>6.70146996703221E-2</v>
      </c>
      <c r="BU36" s="11">
        <v>7.3947995294399396E-2</v>
      </c>
      <c r="BV36" s="11">
        <v>0.73436053365367693</v>
      </c>
      <c r="BW36" s="11">
        <v>0.765049324452728</v>
      </c>
      <c r="BX36" s="11">
        <v>0.85525405997121295</v>
      </c>
      <c r="BY36" s="11">
        <v>0.106774219331759</v>
      </c>
      <c r="BZ36" s="11">
        <v>0.14428753127833099</v>
      </c>
      <c r="CA36" s="11">
        <v>9.6311585141089603E-2</v>
      </c>
      <c r="CB36" s="11">
        <v>6.8330242702916905E-2</v>
      </c>
      <c r="CC36" s="11">
        <v>9.0540828014981714E-3</v>
      </c>
      <c r="CD36" s="11">
        <v>9.3350438037349793E-4</v>
      </c>
      <c r="CE36" s="11">
        <v>0.14786038265058701</v>
      </c>
      <c r="CF36" s="11">
        <v>1.8983617546313902E-2</v>
      </c>
      <c r="CG36" s="11">
        <v>2.2098533017454801E-3</v>
      </c>
      <c r="CH36" s="11">
        <v>1.3566931061024199E-2</v>
      </c>
      <c r="CI36" s="11">
        <v>2.84985213195495E-2</v>
      </c>
      <c r="CJ36" s="11">
        <v>7.8283312935949201E-4</v>
      </c>
      <c r="CK36" s="11">
        <v>5.7666906864622197E-2</v>
      </c>
      <c r="CL36" s="11">
        <v>2.8026577181654703E-3</v>
      </c>
      <c r="CM36" s="11">
        <v>2.2287727171220597E-2</v>
      </c>
      <c r="CN36" s="11">
        <v>1.2454164241248E-3</v>
      </c>
      <c r="CO36" s="11">
        <v>2.31553895329193E-3</v>
      </c>
      <c r="CP36" s="11">
        <v>1.81138517589127E-2</v>
      </c>
      <c r="CQ36" s="11">
        <v>7.26600190274964E-3</v>
      </c>
      <c r="CR36" s="11">
        <v>1.6263473311493502E-2</v>
      </c>
      <c r="CS36" s="11">
        <v>6.04051245758635E-2</v>
      </c>
      <c r="CT36" s="11">
        <v>9.5194917174963101E-4</v>
      </c>
      <c r="CU36" s="11">
        <v>6.5838164547544098E-2</v>
      </c>
      <c r="CV36" s="11">
        <v>5.9125316299915701E-2</v>
      </c>
      <c r="CW36" s="11">
        <v>0.26904044060347604</v>
      </c>
      <c r="CX36" s="11">
        <v>0.19567110800773302</v>
      </c>
      <c r="CY36" s="11">
        <v>0.44133914948593095</v>
      </c>
      <c r="CZ36" s="11">
        <v>0.27278846706332999</v>
      </c>
      <c r="DA36" s="11">
        <v>0.12242147496601001</v>
      </c>
      <c r="DB36" s="11">
        <v>2.7002708298309298E-2</v>
      </c>
      <c r="DC36" s="11">
        <v>2.2129366634496503</v>
      </c>
      <c r="DD36" s="11">
        <v>3.0059946106969999</v>
      </c>
      <c r="DE36" s="11">
        <v>4.3628987845402194E-2</v>
      </c>
      <c r="DF36" s="11">
        <v>0.10100088966170401</v>
      </c>
      <c r="DG36" s="11">
        <v>1.35542709596039E-2</v>
      </c>
      <c r="DH36" s="11">
        <v>0.17916830693426</v>
      </c>
      <c r="DI36" s="11">
        <v>9.920436958896639E-2</v>
      </c>
      <c r="DJ36" s="11">
        <v>0.54577492509756098</v>
      </c>
      <c r="DK36" s="11">
        <v>9.32319415390572E-2</v>
      </c>
      <c r="DL36" s="10">
        <v>15.4290518559191</v>
      </c>
      <c r="DM36" s="11">
        <v>61.724871056208201</v>
      </c>
      <c r="DN36" s="11">
        <v>1.7097387862530798E-5</v>
      </c>
      <c r="DO36" s="11">
        <v>0.24732641634820599</v>
      </c>
      <c r="DP36" s="11">
        <v>7.2028852580862E-3</v>
      </c>
      <c r="DQ36" s="11">
        <v>4.9196023835646197E-2</v>
      </c>
      <c r="DR36" s="11">
        <v>0.13924360060909699</v>
      </c>
      <c r="DS36" s="11">
        <v>3.1888194198869702</v>
      </c>
      <c r="DT36" s="10">
        <v>80.785728355453188</v>
      </c>
      <c r="DW36" s="50">
        <f t="shared" si="1"/>
        <v>7.0886073013398335E-3</v>
      </c>
      <c r="DX36" s="25">
        <f t="shared" si="2"/>
        <v>2.0614296455210442E-3</v>
      </c>
      <c r="DY36" s="43">
        <f t="shared" si="3"/>
        <v>0.18412176966705512</v>
      </c>
      <c r="DZ36" s="43">
        <f t="shared" si="4"/>
        <v>5.3544237710237454E-2</v>
      </c>
      <c r="EA36" s="45"/>
      <c r="EB36" s="45"/>
      <c r="EC36" s="47" t="str">
        <f t="shared" si="23"/>
        <v/>
      </c>
      <c r="ED36" s="48" t="str">
        <f t="shared" si="24"/>
        <v/>
      </c>
      <c r="EE36" s="24">
        <f t="shared" si="5"/>
        <v>9.0337944118392462E-3</v>
      </c>
      <c r="EF36" s="25">
        <f t="shared" si="6"/>
        <v>2.3609514591325866E-3</v>
      </c>
      <c r="EG36" s="43">
        <f t="shared" si="7"/>
        <v>4.087724920305208E-2</v>
      </c>
      <c r="EH36" s="44">
        <f t="shared" si="8"/>
        <v>1.0683130116929819E-2</v>
      </c>
      <c r="EI36" s="43">
        <f t="shared" si="9"/>
        <v>1.0532871878375881E-3</v>
      </c>
      <c r="EJ36" s="43">
        <f t="shared" si="10"/>
        <v>2.7527302588951848E-4</v>
      </c>
      <c r="EK36" s="47"/>
      <c r="EL36" s="47"/>
      <c r="EM36" s="47" t="str">
        <f t="shared" si="25"/>
        <v/>
      </c>
      <c r="EN36" s="48" t="str">
        <f t="shared" si="26"/>
        <v/>
      </c>
      <c r="EO36" s="24">
        <f t="shared" si="11"/>
        <v>2.1783674929309941E-2</v>
      </c>
      <c r="EP36" s="25">
        <f t="shared" si="12"/>
        <v>7.5758515724392286E-3</v>
      </c>
      <c r="EQ36" s="43">
        <f t="shared" si="13"/>
        <v>3.1064352959092521E-2</v>
      </c>
      <c r="ER36" s="44">
        <f t="shared" si="14"/>
        <v>1.0803453869727907E-2</v>
      </c>
      <c r="ES36" s="43">
        <f t="shared" si="15"/>
        <v>1.1485187514475505E-2</v>
      </c>
      <c r="ET36" s="43">
        <f t="shared" si="16"/>
        <v>3.9942790265487561E-3</v>
      </c>
      <c r="EU36" s="47"/>
      <c r="EV36" s="47"/>
      <c r="EW36" s="47" t="str">
        <f t="shared" si="27"/>
        <v/>
      </c>
      <c r="EX36" s="48" t="str">
        <f t="shared" si="28"/>
        <v/>
      </c>
      <c r="EY36" s="24">
        <f t="shared" si="17"/>
        <v>3.772704366472758E-2</v>
      </c>
      <c r="EZ36" s="25">
        <f t="shared" si="18"/>
        <v>1.1385263140510034E-2</v>
      </c>
      <c r="FA36" s="43">
        <f t="shared" si="19"/>
        <v>0.14698372793737866</v>
      </c>
      <c r="FB36" s="43">
        <f t="shared" si="20"/>
        <v>4.4356733456556566E-2</v>
      </c>
      <c r="FC36" s="43">
        <f t="shared" si="21"/>
        <v>1.4267738947839038E-2</v>
      </c>
      <c r="FD36" s="43">
        <f t="shared" si="22"/>
        <v>4.3057167104011461E-3</v>
      </c>
      <c r="FE36" s="47"/>
      <c r="FF36" s="47"/>
      <c r="FG36" s="47" t="str">
        <f t="shared" si="29"/>
        <v/>
      </c>
      <c r="FH36" s="48" t="str">
        <f t="shared" si="30"/>
        <v/>
      </c>
      <c r="FI36" s="52"/>
      <c r="FJ36" s="52"/>
    </row>
    <row r="37" spans="1:166" x14ac:dyDescent="0.35">
      <c r="A37" s="6" t="s">
        <v>66</v>
      </c>
      <c r="B37" s="11">
        <v>3.5260503820325501E-2</v>
      </c>
      <c r="C37" s="11">
        <v>4.2669823968408502E-2</v>
      </c>
      <c r="D37" s="11">
        <v>1.7327381066237799E-2</v>
      </c>
      <c r="E37" s="11">
        <v>4.8706708464250599E-4</v>
      </c>
      <c r="F37" s="11">
        <v>3.8076275211275602E-5</v>
      </c>
      <c r="G37" s="11">
        <v>1.4448784465884801E-3</v>
      </c>
      <c r="H37" s="11">
        <v>0.133617868454771</v>
      </c>
      <c r="I37" s="11">
        <v>1.54364365690959E-3</v>
      </c>
      <c r="J37" s="11">
        <v>8.6131676544304108E-4</v>
      </c>
      <c r="K37" s="11">
        <v>6.9816659049433394E-4</v>
      </c>
      <c r="L37" s="11">
        <v>0.124688352960693</v>
      </c>
      <c r="M37" s="11">
        <v>1.7903348847756498E-4</v>
      </c>
      <c r="N37" s="11">
        <v>2.4204557222308701E-5</v>
      </c>
      <c r="O37" s="11">
        <v>5.7582798620626804E-2</v>
      </c>
      <c r="P37" s="11">
        <v>0</v>
      </c>
      <c r="Q37" s="11">
        <v>4.01606008553319E-2</v>
      </c>
      <c r="R37" s="11">
        <v>2.02479481543121E-2</v>
      </c>
      <c r="S37" s="11">
        <v>1.79327229973988E-4</v>
      </c>
      <c r="T37" s="11">
        <v>5.8300897416308298E-3</v>
      </c>
      <c r="U37" s="11">
        <v>1.21310604204183E-2</v>
      </c>
      <c r="V37" s="11">
        <v>3.15659523348238E-3</v>
      </c>
      <c r="W37" s="11">
        <v>9.1015829071660996E-3</v>
      </c>
      <c r="X37" s="11">
        <v>4.3971952803692205E-3</v>
      </c>
      <c r="Y37" s="11">
        <v>3.79771556412202E-3</v>
      </c>
      <c r="Z37" s="11">
        <v>6.8625893613540401E-3</v>
      </c>
      <c r="AA37" s="11">
        <v>1.03595608166762E-4</v>
      </c>
      <c r="AB37" s="11">
        <v>2.1347434532802599E-2</v>
      </c>
      <c r="AC37" s="11">
        <v>1.71794899043714E-2</v>
      </c>
      <c r="AD37" s="11">
        <v>0</v>
      </c>
      <c r="AE37" s="11">
        <v>6.5392187369383995E-4</v>
      </c>
      <c r="AF37" s="11">
        <v>2.0968132261654799E-2</v>
      </c>
      <c r="AG37" s="11">
        <v>6.503301373686951E-5</v>
      </c>
      <c r="AH37" s="11">
        <v>1.03620999933756E-2</v>
      </c>
      <c r="AI37" s="11">
        <v>3.2619703578983296E-5</v>
      </c>
      <c r="AJ37" s="11">
        <v>5.9981168735130903E-5</v>
      </c>
      <c r="AK37" s="11">
        <v>2.3108975992263799E-2</v>
      </c>
      <c r="AL37" s="11">
        <v>1.01049955447883E-5</v>
      </c>
      <c r="AM37" s="11">
        <v>1.6921932209533501E-3</v>
      </c>
      <c r="AN37" s="11">
        <v>9.8758816615826113E-6</v>
      </c>
      <c r="AO37" s="11">
        <v>1.0252069352368401E-2</v>
      </c>
      <c r="AP37" s="11">
        <v>7.24828652121132E-4</v>
      </c>
      <c r="AQ37" s="11">
        <v>1.54017797653427E-2</v>
      </c>
      <c r="AR37" s="11">
        <v>2.6361728153993301E-3</v>
      </c>
      <c r="AS37" s="11">
        <v>8.4996690480516391E-4</v>
      </c>
      <c r="AT37" s="11">
        <v>5.8293799349927304E-4</v>
      </c>
      <c r="AU37" s="11">
        <v>3.07103475958703E-2</v>
      </c>
      <c r="AV37" s="11">
        <v>3.9307539395580402E-3</v>
      </c>
      <c r="AW37" s="11">
        <v>2.4929027952039101E-3</v>
      </c>
      <c r="AX37" s="11">
        <v>1.3759980729891199E-2</v>
      </c>
      <c r="AY37" s="11">
        <v>1.86879429475213E-4</v>
      </c>
      <c r="AZ37" s="11">
        <v>0</v>
      </c>
      <c r="BA37" s="11">
        <v>6.6408067959525694E-3</v>
      </c>
      <c r="BB37" s="11">
        <v>2.75201999701061E-3</v>
      </c>
      <c r="BC37" s="11">
        <v>3.6489542303393299E-3</v>
      </c>
      <c r="BD37" s="11">
        <v>4.5291311132448896E-3</v>
      </c>
      <c r="BE37" s="11">
        <v>3.17232275510849E-3</v>
      </c>
      <c r="BF37" s="11">
        <v>5.6440427968869099E-3</v>
      </c>
      <c r="BG37" s="11">
        <v>2.14944009976657E-2</v>
      </c>
      <c r="BH37" s="11">
        <v>3.3057617825051002E-3</v>
      </c>
      <c r="BI37" s="11">
        <v>5.2748082268816204E-4</v>
      </c>
      <c r="BJ37" s="11">
        <v>0</v>
      </c>
      <c r="BK37" s="11">
        <v>1.2860708761648101E-2</v>
      </c>
      <c r="BL37" s="11">
        <v>2.0754800321347404E-3</v>
      </c>
      <c r="BM37" s="11">
        <v>1.9447970547618399E-3</v>
      </c>
      <c r="BN37" s="11">
        <v>5.2231853928601801E-3</v>
      </c>
      <c r="BO37" s="11">
        <v>4.8500259985400397E-2</v>
      </c>
      <c r="BP37" s="11">
        <v>9.3163729890545898E-3</v>
      </c>
      <c r="BQ37" s="11">
        <v>3.9931103176981796E-4</v>
      </c>
      <c r="BR37" s="11">
        <v>2.21870190489264E-4</v>
      </c>
      <c r="BS37" s="11">
        <v>0.12947094054012301</v>
      </c>
      <c r="BT37" s="11">
        <v>7.8389962475186408E-4</v>
      </c>
      <c r="BU37" s="11">
        <v>7.61482262389077E-4</v>
      </c>
      <c r="BV37" s="11">
        <v>4.5878936479655207E-2</v>
      </c>
      <c r="BW37" s="11">
        <v>0.100531869176978</v>
      </c>
      <c r="BX37" s="11">
        <v>5.69276245716826E-2</v>
      </c>
      <c r="BY37" s="11">
        <v>3.6937188972773198E-2</v>
      </c>
      <c r="BZ37" s="11">
        <v>1.0447489851223299E-2</v>
      </c>
      <c r="CA37" s="11">
        <v>2.8627034314959002E-2</v>
      </c>
      <c r="CB37" s="11">
        <v>1.18354120584053E-2</v>
      </c>
      <c r="CC37" s="11">
        <v>1.0544395456107599E-5</v>
      </c>
      <c r="CD37" s="11">
        <v>3.9499014956456201E-5</v>
      </c>
      <c r="CE37" s="11">
        <v>4.7075874711434595E-2</v>
      </c>
      <c r="CF37" s="11">
        <v>2.3069940127852903E-3</v>
      </c>
      <c r="CG37" s="11">
        <v>1.08211008776198E-4</v>
      </c>
      <c r="CH37" s="11">
        <v>5.9557485036577304E-3</v>
      </c>
      <c r="CI37" s="11">
        <v>3.1137798555686004E-5</v>
      </c>
      <c r="CJ37" s="11">
        <v>9.8366446153063089E-5</v>
      </c>
      <c r="CK37" s="11">
        <v>4.5019714864297102E-2</v>
      </c>
      <c r="CL37" s="11">
        <v>4.0281557585477005E-6</v>
      </c>
      <c r="CM37" s="11">
        <v>1.0948634817768899E-4</v>
      </c>
      <c r="CN37" s="11">
        <v>6.1308786507104605E-5</v>
      </c>
      <c r="CO37" s="11">
        <v>1.8013772261418599E-4</v>
      </c>
      <c r="CP37" s="11">
        <v>1.1242647281791799E-4</v>
      </c>
      <c r="CQ37" s="11">
        <v>1.1281710063127199E-4</v>
      </c>
      <c r="CR37" s="11">
        <v>1.1316697666620698E-2</v>
      </c>
      <c r="CS37" s="11">
        <v>4.2934663375455796E-2</v>
      </c>
      <c r="CT37" s="11">
        <v>9.0572458019143296E-5</v>
      </c>
      <c r="CU37" s="11">
        <v>8.0639802284227704E-3</v>
      </c>
      <c r="CV37" s="11">
        <v>4.28204891923031E-2</v>
      </c>
      <c r="CW37" s="11">
        <v>2.6763788357401499E-4</v>
      </c>
      <c r="CX37" s="11">
        <v>5.94594447176595E-3</v>
      </c>
      <c r="CY37" s="11">
        <v>3.3225142257558397E-2</v>
      </c>
      <c r="CZ37" s="11">
        <v>4.8048772703032094E-2</v>
      </c>
      <c r="DA37" s="11">
        <v>1.0444840145939599E-2</v>
      </c>
      <c r="DB37" s="11">
        <v>4.8835260827344202E-5</v>
      </c>
      <c r="DC37" s="11">
        <v>1.02976866344948</v>
      </c>
      <c r="DD37" s="11">
        <v>0.23009714385958399</v>
      </c>
      <c r="DE37" s="11">
        <v>2.8006367310244602E-2</v>
      </c>
      <c r="DF37" s="11">
        <v>2.48477058535891E-2</v>
      </c>
      <c r="DG37" s="11">
        <v>5.6624971585474103E-3</v>
      </c>
      <c r="DH37" s="11">
        <v>7.3449337920076407E-2</v>
      </c>
      <c r="DI37" s="11">
        <v>9.793554293351249E-2</v>
      </c>
      <c r="DJ37" s="11">
        <v>4.2951125300392294E-2</v>
      </c>
      <c r="DK37" s="11">
        <v>1.1016808566919601E-2</v>
      </c>
      <c r="DL37" s="10">
        <v>3.1020377465491902</v>
      </c>
      <c r="DM37" s="11">
        <v>4.2960924272552896</v>
      </c>
      <c r="DN37" s="11">
        <v>1.56644260016568E-5</v>
      </c>
      <c r="DO37" s="11">
        <v>1.0428591610603E-2</v>
      </c>
      <c r="DP37" s="11">
        <v>3.13484325358158E-4</v>
      </c>
      <c r="DQ37" s="11">
        <v>2.0539978594672497E-3</v>
      </c>
      <c r="DR37" s="11">
        <v>3.6976165526905802E-2</v>
      </c>
      <c r="DS37" s="11">
        <v>0.79370577218386595</v>
      </c>
      <c r="DT37" s="10">
        <v>8.2416238497366798</v>
      </c>
      <c r="DW37" s="50">
        <f t="shared" si="1"/>
        <v>3.3682307485096044E-3</v>
      </c>
      <c r="DX37" s="25">
        <f t="shared" si="2"/>
        <v>9.7951126684939281E-4</v>
      </c>
      <c r="DY37" s="43">
        <f t="shared" si="3"/>
        <v>8.7487510550254263E-2</v>
      </c>
      <c r="DZ37" s="43">
        <f t="shared" si="4"/>
        <v>2.5442141198460954E-2</v>
      </c>
      <c r="EA37" s="45"/>
      <c r="EB37" s="45"/>
      <c r="EC37" s="47" t="str">
        <f t="shared" si="23"/>
        <v/>
      </c>
      <c r="ED37" s="48" t="str">
        <f t="shared" si="24"/>
        <v/>
      </c>
      <c r="EE37" s="24">
        <f t="shared" si="5"/>
        <v>1.0567215975545734E-4</v>
      </c>
      <c r="EF37" s="25">
        <f t="shared" si="6"/>
        <v>2.7617059719377013E-5</v>
      </c>
      <c r="EG37" s="43">
        <f t="shared" si="7"/>
        <v>4.7815867964490341E-4</v>
      </c>
      <c r="EH37" s="44">
        <f t="shared" si="8"/>
        <v>1.2496514542383792E-4</v>
      </c>
      <c r="EI37" s="43">
        <f t="shared" si="9"/>
        <v>1.2320751049601219E-5</v>
      </c>
      <c r="EJ37" s="43">
        <f t="shared" si="10"/>
        <v>3.2199864023962218E-6</v>
      </c>
      <c r="EK37" s="47"/>
      <c r="EL37" s="47"/>
      <c r="EM37" s="47" t="str">
        <f t="shared" si="25"/>
        <v/>
      </c>
      <c r="EN37" s="48" t="str">
        <f t="shared" si="26"/>
        <v/>
      </c>
      <c r="EO37" s="24">
        <f t="shared" si="11"/>
        <v>2.2431821176868962E-4</v>
      </c>
      <c r="EP37" s="25">
        <f t="shared" si="12"/>
        <v>7.8012616460229961E-5</v>
      </c>
      <c r="EQ37" s="43">
        <f t="shared" si="13"/>
        <v>3.1988634278411801E-4</v>
      </c>
      <c r="ER37" s="44">
        <f t="shared" si="14"/>
        <v>1.1124897249188169E-4</v>
      </c>
      <c r="ES37" s="43">
        <f t="shared" si="15"/>
        <v>1.1826915033554622E-4</v>
      </c>
      <c r="ET37" s="43">
        <f t="shared" si="16"/>
        <v>4.1131238482403411E-5</v>
      </c>
      <c r="EU37" s="47"/>
      <c r="EV37" s="47"/>
      <c r="EW37" s="47" t="str">
        <f t="shared" si="27"/>
        <v/>
      </c>
      <c r="EX37" s="48" t="str">
        <f t="shared" si="28"/>
        <v/>
      </c>
      <c r="EY37" s="24">
        <f t="shared" si="17"/>
        <v>2.3569848331139935E-3</v>
      </c>
      <c r="EZ37" s="25">
        <f t="shared" si="18"/>
        <v>7.1129062700141786E-4</v>
      </c>
      <c r="FA37" s="43">
        <f t="shared" si="19"/>
        <v>9.1827607946618206E-3</v>
      </c>
      <c r="FB37" s="43">
        <f t="shared" si="20"/>
        <v>2.7711725554931265E-3</v>
      </c>
      <c r="FC37" s="43">
        <f t="shared" si="21"/>
        <v>8.9137236942653112E-4</v>
      </c>
      <c r="FD37" s="43">
        <f t="shared" si="22"/>
        <v>2.6899825685491494E-4</v>
      </c>
      <c r="FE37" s="47"/>
      <c r="FF37" s="47"/>
      <c r="FG37" s="47" t="str">
        <f t="shared" si="29"/>
        <v/>
      </c>
      <c r="FH37" s="48" t="str">
        <f t="shared" si="30"/>
        <v/>
      </c>
      <c r="FI37" s="52"/>
      <c r="FJ37" s="52"/>
    </row>
    <row r="38" spans="1:166" x14ac:dyDescent="0.35">
      <c r="A38" s="6" t="s">
        <v>67</v>
      </c>
      <c r="B38" s="11">
        <v>0.20741912263683898</v>
      </c>
      <c r="C38" s="11">
        <v>4.8335303946939696E-2</v>
      </c>
      <c r="D38" s="11">
        <v>3.6844250903180997E-2</v>
      </c>
      <c r="E38" s="11">
        <v>9.910171644840521E-4</v>
      </c>
      <c r="F38" s="11">
        <v>7.6312059327343802E-4</v>
      </c>
      <c r="G38" s="11">
        <v>2.40423104710848E-3</v>
      </c>
      <c r="H38" s="11">
        <v>4.6658152434656396E-2</v>
      </c>
      <c r="I38" s="11">
        <v>2.4726030337456398E-4</v>
      </c>
      <c r="J38" s="11">
        <v>9.7264147551506192E-5</v>
      </c>
      <c r="K38" s="11">
        <v>4.8953138367154199E-4</v>
      </c>
      <c r="L38" s="11">
        <v>5.4071670863388301E-2</v>
      </c>
      <c r="M38" s="11">
        <v>1.6259627561475299E-3</v>
      </c>
      <c r="N38" s="11">
        <v>3.5076719345409203E-4</v>
      </c>
      <c r="O38" s="11">
        <v>3.3909596487185903E-2</v>
      </c>
      <c r="P38" s="11">
        <v>0</v>
      </c>
      <c r="Q38" s="11">
        <v>5.5189110913891198E-3</v>
      </c>
      <c r="R38" s="11">
        <v>7.17146753313314E-3</v>
      </c>
      <c r="S38" s="11">
        <v>4.4641438200797197E-5</v>
      </c>
      <c r="T38" s="11">
        <v>1.4229330699876499E-3</v>
      </c>
      <c r="U38" s="11">
        <v>2.2011073001756299E-3</v>
      </c>
      <c r="V38" s="11">
        <v>9.9777671407912994E-4</v>
      </c>
      <c r="W38" s="11">
        <v>5.7638645958469695E-3</v>
      </c>
      <c r="X38" s="11">
        <v>1.5074640158223499E-4</v>
      </c>
      <c r="Y38" s="11">
        <v>2.56367986700304E-4</v>
      </c>
      <c r="Z38" s="11">
        <v>1.1494020913392802E-3</v>
      </c>
      <c r="AA38" s="11">
        <v>8.4140327278726503E-5</v>
      </c>
      <c r="AB38" s="11">
        <v>8.6700633541682189E-5</v>
      </c>
      <c r="AC38" s="11">
        <v>2.9203071583195801E-3</v>
      </c>
      <c r="AD38" s="11">
        <v>0</v>
      </c>
      <c r="AE38" s="11">
        <v>1.1268675326858701E-5</v>
      </c>
      <c r="AF38" s="11">
        <v>9.6453301394439791E-6</v>
      </c>
      <c r="AG38" s="11">
        <v>0.26110169997183003</v>
      </c>
      <c r="AH38" s="11">
        <v>6.6426251987687799</v>
      </c>
      <c r="AI38" s="11">
        <v>0.78001990881181105</v>
      </c>
      <c r="AJ38" s="11">
        <v>5.1461790468202405E-4</v>
      </c>
      <c r="AK38" s="11">
        <v>6.43402835646942E-4</v>
      </c>
      <c r="AL38" s="11">
        <v>1.9172498438358801E-4</v>
      </c>
      <c r="AM38" s="11">
        <v>2.6274992798777202E-4</v>
      </c>
      <c r="AN38" s="11">
        <v>1.4456579062468701E-5</v>
      </c>
      <c r="AO38" s="11">
        <v>8.2583613588536192E-4</v>
      </c>
      <c r="AP38" s="11">
        <v>2.05549066595911E-5</v>
      </c>
      <c r="AQ38" s="11">
        <v>1.2601902605554902E-3</v>
      </c>
      <c r="AR38" s="11">
        <v>3.0744276278945599E-5</v>
      </c>
      <c r="AS38" s="11">
        <v>9.1771793381917907E-4</v>
      </c>
      <c r="AT38" s="11">
        <v>9.3955632572980698E-4</v>
      </c>
      <c r="AU38" s="11">
        <v>6.0892267889384203E-3</v>
      </c>
      <c r="AV38" s="11">
        <v>9.5281656338745495E-4</v>
      </c>
      <c r="AW38" s="11">
        <v>1.2144867838414801E-3</v>
      </c>
      <c r="AX38" s="11">
        <v>1.29429994050638E-2</v>
      </c>
      <c r="AY38" s="11">
        <v>3.1293279906085699E-3</v>
      </c>
      <c r="AZ38" s="11">
        <v>0</v>
      </c>
      <c r="BA38" s="11">
        <v>7.9042088228089002E-3</v>
      </c>
      <c r="BB38" s="11">
        <v>1.26973693403123E-3</v>
      </c>
      <c r="BC38" s="11">
        <v>5.3259429035446102E-4</v>
      </c>
      <c r="BD38" s="11">
        <v>2.2008285453882798E-3</v>
      </c>
      <c r="BE38" s="11">
        <v>3.3303709989450998E-3</v>
      </c>
      <c r="BF38" s="11">
        <v>8.1122915655706506E-4</v>
      </c>
      <c r="BG38" s="11">
        <v>2.92297964698004E-4</v>
      </c>
      <c r="BH38" s="11">
        <v>1.6056268767054701E-3</v>
      </c>
      <c r="BI38" s="11">
        <v>1.2152530018018199E-4</v>
      </c>
      <c r="BJ38" s="11">
        <v>0</v>
      </c>
      <c r="BK38" s="11">
        <v>6.9348223018312199E-3</v>
      </c>
      <c r="BL38" s="11">
        <v>1.17621647370372</v>
      </c>
      <c r="BM38" s="11">
        <v>1.0098863152465399E-2</v>
      </c>
      <c r="BN38" s="11">
        <v>2.9185261550847199E-4</v>
      </c>
      <c r="BO38" s="11">
        <v>4.7411003242186995E-3</v>
      </c>
      <c r="BP38" s="11">
        <v>8.8821703496318405E-5</v>
      </c>
      <c r="BQ38" s="11">
        <v>1.5396717581535801E-2</v>
      </c>
      <c r="BR38" s="11">
        <v>9.0827079275645096E-4</v>
      </c>
      <c r="BS38" s="11">
        <v>5.0900033263932505</v>
      </c>
      <c r="BT38" s="11">
        <v>0.39351962871294605</v>
      </c>
      <c r="BU38" s="11">
        <v>0.92398341544113605</v>
      </c>
      <c r="BV38" s="11">
        <v>12.3693668332876</v>
      </c>
      <c r="BW38" s="11">
        <v>0.187207256090064</v>
      </c>
      <c r="BX38" s="11">
        <v>0.24510328247617902</v>
      </c>
      <c r="BY38" s="11">
        <v>1.0166717757206099E-2</v>
      </c>
      <c r="BZ38" s="11">
        <v>2.15627932308722E-2</v>
      </c>
      <c r="CA38" s="11">
        <v>7.3667357657700707E-3</v>
      </c>
      <c r="CB38" s="11">
        <v>9.2646812344417302E-3</v>
      </c>
      <c r="CC38" s="11">
        <v>8.5995932605262295E-5</v>
      </c>
      <c r="CD38" s="11">
        <v>2.5907010823885801E-4</v>
      </c>
      <c r="CE38" s="11">
        <v>3.8752959814372097E-3</v>
      </c>
      <c r="CF38" s="11">
        <v>3.5009016975029099E-3</v>
      </c>
      <c r="CG38" s="11">
        <v>3.1024361608905003E-4</v>
      </c>
      <c r="CH38" s="11">
        <v>1.67167239227659E-4</v>
      </c>
      <c r="CI38" s="11">
        <v>1.8611795528801801E-4</v>
      </c>
      <c r="CJ38" s="11">
        <v>4.7242710947489002E-4</v>
      </c>
      <c r="CK38" s="11">
        <v>3.3423087664239603E-3</v>
      </c>
      <c r="CL38" s="11">
        <v>2.0848416610471699E-4</v>
      </c>
      <c r="CM38" s="11">
        <v>2.5883683189915599E-3</v>
      </c>
      <c r="CN38" s="11">
        <v>1.0948027592222801E-3</v>
      </c>
      <c r="CO38" s="11">
        <v>4.10915288452938E-4</v>
      </c>
      <c r="CP38" s="11">
        <v>7.1544652593987703E-3</v>
      </c>
      <c r="CQ38" s="11">
        <v>4.6944140450541703E-2</v>
      </c>
      <c r="CR38" s="11">
        <v>6.1140913006300802E-3</v>
      </c>
      <c r="CS38" s="11">
        <v>6.8897423412953903E-3</v>
      </c>
      <c r="CT38" s="11">
        <v>4.71644079198674E-4</v>
      </c>
      <c r="CU38" s="11">
        <v>1.9665506257305998E-3</v>
      </c>
      <c r="CV38" s="11">
        <v>3.23581211547295E-3</v>
      </c>
      <c r="CW38" s="11">
        <v>3.9176119696075595E-2</v>
      </c>
      <c r="CX38" s="11">
        <v>1.1335366366235399E-2</v>
      </c>
      <c r="CY38" s="11">
        <v>1.2848884430473999E-3</v>
      </c>
      <c r="CZ38" s="11">
        <v>6.2993592778196203E-2</v>
      </c>
      <c r="DA38" s="11">
        <v>2.21546294117764E-2</v>
      </c>
      <c r="DB38" s="11">
        <v>3.5024230344426802E-3</v>
      </c>
      <c r="DC38" s="11">
        <v>4.6747676260825302E-3</v>
      </c>
      <c r="DD38" s="11">
        <v>3.2240868968766E-3</v>
      </c>
      <c r="DE38" s="11">
        <v>5.3676126587082901E-4</v>
      </c>
      <c r="DF38" s="11">
        <v>1.24411599959205E-3</v>
      </c>
      <c r="DG38" s="11">
        <v>7.7399103897628506E-5</v>
      </c>
      <c r="DH38" s="11">
        <v>2.4826592624740801E-3</v>
      </c>
      <c r="DI38" s="11">
        <v>0.22781378161902602</v>
      </c>
      <c r="DJ38" s="11">
        <v>1.40066818851112E-3</v>
      </c>
      <c r="DK38" s="11">
        <v>3.2679896962524099E-4</v>
      </c>
      <c r="DL38" s="10">
        <v>29.137490364590999</v>
      </c>
      <c r="DM38" s="11">
        <v>0.30532419014113699</v>
      </c>
      <c r="DN38" s="11">
        <v>2.1116231675721598E-4</v>
      </c>
      <c r="DO38" s="11">
        <v>7.2789255913766601E-2</v>
      </c>
      <c r="DP38" s="11">
        <v>1.08668326752251E-3</v>
      </c>
      <c r="DQ38" s="11">
        <v>1.8034620205150599E-2</v>
      </c>
      <c r="DR38" s="11">
        <v>-0.25550942405996502</v>
      </c>
      <c r="DS38" s="11">
        <v>9.7393540443953412</v>
      </c>
      <c r="DT38" s="10">
        <v>39.0187808967707</v>
      </c>
      <c r="DW38" s="50">
        <f t="shared" si="1"/>
        <v>0.13241817540254061</v>
      </c>
      <c r="DX38" s="25">
        <f t="shared" si="2"/>
        <v>3.8508375591494254E-2</v>
      </c>
      <c r="DY38" s="43">
        <f t="shared" si="3"/>
        <v>3.4394723469291306</v>
      </c>
      <c r="DZ38" s="43">
        <f t="shared" si="4"/>
        <v>1.000228953234497</v>
      </c>
      <c r="EA38" s="45">
        <v>1</v>
      </c>
      <c r="EB38" s="47">
        <f>'Price conversion factors'!C9</f>
        <v>3860.7571830163192</v>
      </c>
      <c r="EC38" s="47">
        <f t="shared" si="23"/>
        <v>925.17875458332674</v>
      </c>
      <c r="ED38" s="48">
        <f t="shared" si="24"/>
        <v>269.05015767255537</v>
      </c>
      <c r="EE38" s="24">
        <f t="shared" si="5"/>
        <v>5.3047696107043983E-2</v>
      </c>
      <c r="EF38" s="25">
        <f t="shared" si="6"/>
        <v>1.3863835041830282E-2</v>
      </c>
      <c r="EG38" s="43">
        <f t="shared" si="7"/>
        <v>0.24003688755342456</v>
      </c>
      <c r="EH38" s="44">
        <f t="shared" si="8"/>
        <v>6.2732824556223352E-2</v>
      </c>
      <c r="EI38" s="43">
        <f t="shared" si="9"/>
        <v>6.185048729980506E-3</v>
      </c>
      <c r="EJ38" s="43">
        <f t="shared" si="10"/>
        <v>1.6164414594952682E-3</v>
      </c>
      <c r="EK38" s="47">
        <f t="shared" si="31"/>
        <v>1</v>
      </c>
      <c r="EL38" s="47">
        <f t="shared" si="31"/>
        <v>3860.7571830163192</v>
      </c>
      <c r="EM38" s="47">
        <f t="shared" si="25"/>
        <v>77.515787241671759</v>
      </c>
      <c r="EN38" s="48">
        <f t="shared" si="26"/>
        <v>20.258487480542051</v>
      </c>
      <c r="EO38" s="24">
        <f t="shared" si="11"/>
        <v>0.2721879650950817</v>
      </c>
      <c r="EP38" s="25">
        <f t="shared" si="12"/>
        <v>9.4660594691032218E-2</v>
      </c>
      <c r="EQ38" s="43">
        <f t="shared" si="13"/>
        <v>0.38815044047292985</v>
      </c>
      <c r="ER38" s="44">
        <f t="shared" si="14"/>
        <v>0.13498962568722905</v>
      </c>
      <c r="ES38" s="43">
        <f t="shared" si="15"/>
        <v>0.14350791721071446</v>
      </c>
      <c r="ET38" s="43">
        <f t="shared" si="16"/>
        <v>4.9908690052817895E-2</v>
      </c>
      <c r="EU38" s="47">
        <f t="shared" si="32"/>
        <v>1</v>
      </c>
      <c r="EV38" s="47">
        <f t="shared" si="32"/>
        <v>3860.7571830163192</v>
      </c>
      <c r="EW38" s="47">
        <f t="shared" si="27"/>
        <v>208.20950002110715</v>
      </c>
      <c r="EX38" s="48">
        <f t="shared" si="28"/>
        <v>72.410384072034887</v>
      </c>
      <c r="EY38" s="24">
        <f t="shared" si="17"/>
        <v>0.63546394616646185</v>
      </c>
      <c r="EZ38" s="25">
        <f t="shared" si="18"/>
        <v>0.19177024067158152</v>
      </c>
      <c r="FA38" s="43">
        <f t="shared" si="19"/>
        <v>2.4757534835593304</v>
      </c>
      <c r="FB38" s="43">
        <f t="shared" si="20"/>
        <v>0.74713261743619053</v>
      </c>
      <c r="FC38" s="43">
        <f t="shared" si="21"/>
        <v>0.24032187030714661</v>
      </c>
      <c r="FD38" s="43">
        <f t="shared" si="22"/>
        <v>7.2524307925682971E-2</v>
      </c>
      <c r="FE38" s="47">
        <f t="shared" si="33"/>
        <v>1</v>
      </c>
      <c r="FF38" s="47">
        <f t="shared" si="33"/>
        <v>3860.7571830163192</v>
      </c>
      <c r="FG38" s="47">
        <f t="shared" si="29"/>
        <v>868.10414153382726</v>
      </c>
      <c r="FH38" s="48">
        <f t="shared" si="30"/>
        <v>261.97637356806024</v>
      </c>
      <c r="FI38" s="52"/>
      <c r="FJ38" s="52"/>
    </row>
    <row r="39" spans="1:166" x14ac:dyDescent="0.35">
      <c r="A39" s="6" t="s">
        <v>68</v>
      </c>
      <c r="B39" s="11">
        <v>0.59249971455968597</v>
      </c>
      <c r="C39" s="11">
        <v>0.144713637416791</v>
      </c>
      <c r="D39" s="11">
        <v>0.22121664780484201</v>
      </c>
      <c r="E39" s="11">
        <v>6.7933535819718399E-3</v>
      </c>
      <c r="F39" s="11">
        <v>1.0573152946770999E-3</v>
      </c>
      <c r="G39" s="11">
        <v>1.31646117996937E-2</v>
      </c>
      <c r="H39" s="11">
        <v>0.11533288411870399</v>
      </c>
      <c r="I39" s="11">
        <v>1.6629705696675501E-3</v>
      </c>
      <c r="J39" s="11">
        <v>1.11581358298871E-3</v>
      </c>
      <c r="K39" s="11">
        <v>3.4675021113728601E-3</v>
      </c>
      <c r="L39" s="11">
        <v>0.62363636655483701</v>
      </c>
      <c r="M39" s="11">
        <v>4.7727412474123598E-2</v>
      </c>
      <c r="N39" s="11">
        <v>5.4904010863865496E-3</v>
      </c>
      <c r="O39" s="11">
        <v>0.12297499043443801</v>
      </c>
      <c r="P39" s="11">
        <v>0</v>
      </c>
      <c r="Q39" s="11">
        <v>6.7934955374623893E-2</v>
      </c>
      <c r="R39" s="11">
        <v>0.108859782828158</v>
      </c>
      <c r="S39" s="11">
        <v>8.2888681407575996E-4</v>
      </c>
      <c r="T39" s="11">
        <v>1.51591413470137E-2</v>
      </c>
      <c r="U39" s="11">
        <v>4.4958668236011294E-2</v>
      </c>
      <c r="V39" s="11">
        <v>2.5859059181723102E-3</v>
      </c>
      <c r="W39" s="11">
        <v>9.1544516770922693E-2</v>
      </c>
      <c r="X39" s="11">
        <v>9.6211506797338302E-3</v>
      </c>
      <c r="Y39" s="11">
        <v>5.83323766485407E-3</v>
      </c>
      <c r="Z39" s="11">
        <v>2.3748698008734401E-2</v>
      </c>
      <c r="AA39" s="11">
        <v>1.8789924899096E-3</v>
      </c>
      <c r="AB39" s="11">
        <v>7.6211439566359904E-4</v>
      </c>
      <c r="AC39" s="11">
        <v>4.0119185472506098E-2</v>
      </c>
      <c r="AD39" s="11">
        <v>2.2021356856625803E-6</v>
      </c>
      <c r="AE39" s="11">
        <v>1.7169763797016998E-3</v>
      </c>
      <c r="AF39" s="11">
        <v>3.27884425389984E-4</v>
      </c>
      <c r="AG39" s="11">
        <v>0.130991929517942</v>
      </c>
      <c r="AH39" s="11">
        <v>2.4831944482550203</v>
      </c>
      <c r="AI39" s="11">
        <v>1.4493383701109201E-2</v>
      </c>
      <c r="AJ39" s="11">
        <v>4.3629448499853396E-3</v>
      </c>
      <c r="AK39" s="11">
        <v>1.7694856809092999E-2</v>
      </c>
      <c r="AL39" s="11">
        <v>8.8396532661336891E-3</v>
      </c>
      <c r="AM39" s="11">
        <v>4.2099954151798204E-3</v>
      </c>
      <c r="AN39" s="11">
        <v>5.6663100745990591E-4</v>
      </c>
      <c r="AO39" s="11">
        <v>1.7286624999472502E-2</v>
      </c>
      <c r="AP39" s="11">
        <v>4.8744632159536096E-4</v>
      </c>
      <c r="AQ39" s="11">
        <v>0.160232658112273</v>
      </c>
      <c r="AR39" s="11">
        <v>8.7901749871787203E-3</v>
      </c>
      <c r="AS39" s="11">
        <v>2.2398328969094199E-2</v>
      </c>
      <c r="AT39" s="11">
        <v>4.2356414135747604E-3</v>
      </c>
      <c r="AU39" s="11">
        <v>5.9607718517852001E-2</v>
      </c>
      <c r="AV39" s="11">
        <v>0.204157574742416</v>
      </c>
      <c r="AW39" s="11">
        <v>2.4125248178391498E-2</v>
      </c>
      <c r="AX39" s="11">
        <v>0.10865482938351799</v>
      </c>
      <c r="AY39" s="11">
        <v>6.2179725979285803E-3</v>
      </c>
      <c r="AZ39" s="11">
        <v>0</v>
      </c>
      <c r="BA39" s="11">
        <v>0.56185414893294194</v>
      </c>
      <c r="BB39" s="11">
        <v>5.2198363898982095E-2</v>
      </c>
      <c r="BC39" s="11">
        <v>5.6881814452283394E-2</v>
      </c>
      <c r="BD39" s="11">
        <v>6.0918430343352495E-2</v>
      </c>
      <c r="BE39" s="11">
        <v>0.134110560461626</v>
      </c>
      <c r="BF39" s="11">
        <v>0.13010475670223801</v>
      </c>
      <c r="BG39" s="11">
        <v>0.155473296575384</v>
      </c>
      <c r="BH39" s="11">
        <v>1.6269910845783102E-2</v>
      </c>
      <c r="BI39" s="11">
        <v>3.0259400219742202E-3</v>
      </c>
      <c r="BJ39" s="11">
        <v>0</v>
      </c>
      <c r="BK39" s="11">
        <v>0.27694883968078099</v>
      </c>
      <c r="BL39" s="11">
        <v>2.3472286980985397</v>
      </c>
      <c r="BM39" s="11">
        <v>3.7715970540794903E-2</v>
      </c>
      <c r="BN39" s="11">
        <v>2.3878462718486398E-3</v>
      </c>
      <c r="BO39" s="11">
        <v>2.05737664573136E-2</v>
      </c>
      <c r="BP39" s="11">
        <v>9.4679658188373604E-4</v>
      </c>
      <c r="BQ39" s="11">
        <v>0.30161856864960801</v>
      </c>
      <c r="BR39" s="11">
        <v>0.163878339678763</v>
      </c>
      <c r="BS39" s="11">
        <v>67.791161343656</v>
      </c>
      <c r="BT39" s="11">
        <v>6.1447517212482108</v>
      </c>
      <c r="BU39" s="11">
        <v>3.87307605780954</v>
      </c>
      <c r="BV39" s="11">
        <v>32.943063520353597</v>
      </c>
      <c r="BW39" s="11">
        <v>0.20901544563834101</v>
      </c>
      <c r="BX39" s="11">
        <v>0.303033379192651</v>
      </c>
      <c r="BY39" s="11">
        <v>7.9629720620366801E-2</v>
      </c>
      <c r="BZ39" s="11">
        <v>0.107084699921786</v>
      </c>
      <c r="CA39" s="11">
        <v>0.22604645361693501</v>
      </c>
      <c r="CB39" s="11">
        <v>3.6474367077643198E-2</v>
      </c>
      <c r="CC39" s="11">
        <v>2.1804265812837699E-3</v>
      </c>
      <c r="CD39" s="11">
        <v>2.5391348309663497E-3</v>
      </c>
      <c r="CE39" s="11">
        <v>5.2586519940638697E-2</v>
      </c>
      <c r="CF39" s="11">
        <v>7.0806436395075792E-2</v>
      </c>
      <c r="CG39" s="11">
        <v>4.6790283937442403E-3</v>
      </c>
      <c r="CH39" s="11">
        <v>1.20764621056456E-2</v>
      </c>
      <c r="CI39" s="11">
        <v>2.3439397226106798E-3</v>
      </c>
      <c r="CJ39" s="11">
        <v>3.4714826725175999E-3</v>
      </c>
      <c r="CK39" s="11">
        <v>1.95985123123853E-2</v>
      </c>
      <c r="CL39" s="11">
        <v>7.76822706605396E-3</v>
      </c>
      <c r="CM39" s="11">
        <v>1.4041926036066599E-2</v>
      </c>
      <c r="CN39" s="11">
        <v>5.0974388248834204E-3</v>
      </c>
      <c r="CO39" s="11">
        <v>4.7080448601554796E-3</v>
      </c>
      <c r="CP39" s="11">
        <v>1.8695013897097601E-2</v>
      </c>
      <c r="CQ39" s="11">
        <v>0.51318216623855806</v>
      </c>
      <c r="CR39" s="11">
        <v>4.4686223070506001E-2</v>
      </c>
      <c r="CS39" s="11">
        <v>3.4193744083588704E-2</v>
      </c>
      <c r="CT39" s="11">
        <v>5.6050566689265094E-3</v>
      </c>
      <c r="CU39" s="11">
        <v>1.2518416483855901E-2</v>
      </c>
      <c r="CV39" s="11">
        <v>3.11136963189916E-2</v>
      </c>
      <c r="CW39" s="11">
        <v>0.15090512725913399</v>
      </c>
      <c r="CX39" s="11">
        <v>0.10198785521639199</v>
      </c>
      <c r="CY39" s="11">
        <v>4.4348062647894405E-2</v>
      </c>
      <c r="CZ39" s="11">
        <v>0.81961183189167397</v>
      </c>
      <c r="DA39" s="11">
        <v>0.47678976994154199</v>
      </c>
      <c r="DB39" s="11">
        <v>0.169343803973282</v>
      </c>
      <c r="DC39" s="11">
        <v>0.16733473800509002</v>
      </c>
      <c r="DD39" s="11">
        <v>6.3269627424136193E-2</v>
      </c>
      <c r="DE39" s="11">
        <v>6.8242362961372302E-2</v>
      </c>
      <c r="DF39" s="11">
        <v>2.4768237070643E-2</v>
      </c>
      <c r="DG39" s="11">
        <v>1.7255932572322798E-3</v>
      </c>
      <c r="DH39" s="11">
        <v>0.109442204594159</v>
      </c>
      <c r="DI39" s="11">
        <v>0.39590345289809903</v>
      </c>
      <c r="DJ39" s="11">
        <v>3.6290130170838E-2</v>
      </c>
      <c r="DK39" s="11">
        <v>2.4621663682758998E-3</v>
      </c>
      <c r="DL39" s="10">
        <v>125.127073598889</v>
      </c>
      <c r="DM39" s="11">
        <v>4.1831208477493904</v>
      </c>
      <c r="DN39" s="11">
        <v>2.6626356461703499E-3</v>
      </c>
      <c r="DO39" s="11">
        <v>3.0063674304030301</v>
      </c>
      <c r="DP39" s="11">
        <v>0.16298981049774799</v>
      </c>
      <c r="DQ39" s="11">
        <v>1.3113574977092701</v>
      </c>
      <c r="DR39" s="11">
        <v>-1.2907574300769</v>
      </c>
      <c r="DS39" s="11">
        <v>17.913013305174601</v>
      </c>
      <c r="DT39" s="10">
        <v>150.41582769599199</v>
      </c>
      <c r="DW39" s="50">
        <f t="shared" si="1"/>
        <v>1.7636102214312444</v>
      </c>
      <c r="DX39" s="25">
        <f t="shared" si="2"/>
        <v>0.51287343748258374</v>
      </c>
      <c r="DY39" s="43">
        <f t="shared" si="3"/>
        <v>45.808580045258232</v>
      </c>
      <c r="DZ39" s="43">
        <f t="shared" si="4"/>
        <v>13.321539889319364</v>
      </c>
      <c r="EA39" s="45">
        <v>1</v>
      </c>
      <c r="EB39" s="47">
        <f>'Price conversion factors'!C10</f>
        <v>3860.7571830163192</v>
      </c>
      <c r="EC39" s="47">
        <f t="shared" si="23"/>
        <v>12321.984525720012</v>
      </c>
      <c r="ED39" s="48">
        <f t="shared" si="24"/>
        <v>3583.3419899237083</v>
      </c>
      <c r="EE39" s="24">
        <f t="shared" si="5"/>
        <v>0.82833205303663893</v>
      </c>
      <c r="EF39" s="25">
        <f t="shared" si="6"/>
        <v>0.21648176614470688</v>
      </c>
      <c r="EG39" s="43">
        <f t="shared" si="7"/>
        <v>3.7481410591411373</v>
      </c>
      <c r="EH39" s="44">
        <f t="shared" si="8"/>
        <v>0.97956392399374581</v>
      </c>
      <c r="EI39" s="43">
        <f t="shared" si="9"/>
        <v>9.6578635616865388E-2</v>
      </c>
      <c r="EJ39" s="43">
        <f t="shared" si="10"/>
        <v>2.5240498099208926E-2</v>
      </c>
      <c r="EK39" s="47">
        <f t="shared" si="31"/>
        <v>1</v>
      </c>
      <c r="EL39" s="47">
        <f t="shared" si="31"/>
        <v>3860.7571830163192</v>
      </c>
      <c r="EM39" s="47">
        <f t="shared" si="25"/>
        <v>1210.3977345044257</v>
      </c>
      <c r="EN39" s="48">
        <f t="shared" si="26"/>
        <v>316.33333316328878</v>
      </c>
      <c r="EO39" s="24">
        <f t="shared" si="11"/>
        <v>1.1409346458132608</v>
      </c>
      <c r="EP39" s="25">
        <f t="shared" si="12"/>
        <v>0.396790328472304</v>
      </c>
      <c r="EQ39" s="43">
        <f t="shared" si="13"/>
        <v>1.6270164081962402</v>
      </c>
      <c r="ER39" s="44">
        <f t="shared" si="14"/>
        <v>0.56583817259562696</v>
      </c>
      <c r="ES39" s="43">
        <f t="shared" si="15"/>
        <v>0.6015444313895707</v>
      </c>
      <c r="ET39" s="43">
        <f t="shared" si="16"/>
        <v>0.20920305417810894</v>
      </c>
      <c r="EU39" s="47">
        <f t="shared" si="32"/>
        <v>1</v>
      </c>
      <c r="EV39" s="47">
        <f t="shared" si="32"/>
        <v>3860.7571830163192</v>
      </c>
      <c r="EW39" s="47">
        <f t="shared" si="27"/>
        <v>872.75509069093118</v>
      </c>
      <c r="EX39" s="48">
        <f t="shared" si="28"/>
        <v>303.52376482027688</v>
      </c>
      <c r="EY39" s="24">
        <f t="shared" si="17"/>
        <v>1.6924171969029007</v>
      </c>
      <c r="EZ39" s="25">
        <f t="shared" si="18"/>
        <v>0.51073747790842305</v>
      </c>
      <c r="FA39" s="43">
        <f t="shared" si="19"/>
        <v>6.5936199781985545</v>
      </c>
      <c r="FB39" s="43">
        <f t="shared" si="20"/>
        <v>1.9898219210454708</v>
      </c>
      <c r="FC39" s="43">
        <f t="shared" si="21"/>
        <v>0.64004396874648273</v>
      </c>
      <c r="FD39" s="43">
        <f t="shared" si="22"/>
        <v>0.19315239938845355</v>
      </c>
      <c r="FE39" s="47">
        <f t="shared" si="33"/>
        <v>1</v>
      </c>
      <c r="FF39" s="47">
        <f t="shared" si="33"/>
        <v>3860.7571830163192</v>
      </c>
      <c r="FG39" s="47">
        <f t="shared" si="29"/>
        <v>2312.0027291833467</v>
      </c>
      <c r="FH39" s="48">
        <f t="shared" si="30"/>
        <v>697.71593256165704</v>
      </c>
      <c r="FI39" s="52"/>
      <c r="FJ39" s="52"/>
    </row>
    <row r="40" spans="1:166" x14ac:dyDescent="0.35">
      <c r="A40" s="6" t="s">
        <v>69</v>
      </c>
      <c r="B40" s="11">
        <v>1.31809108684746E-2</v>
      </c>
      <c r="C40" s="11">
        <v>0.122637056798583</v>
      </c>
      <c r="D40" s="11">
        <v>1.6594395858378901E-2</v>
      </c>
      <c r="E40" s="11">
        <v>1.8583166652033398E-5</v>
      </c>
      <c r="F40" s="11">
        <v>1.6864020466060199E-5</v>
      </c>
      <c r="G40" s="11">
        <v>2.6949635982618202E-5</v>
      </c>
      <c r="H40" s="11">
        <v>6.5534475570706299E-4</v>
      </c>
      <c r="I40" s="11">
        <v>3.5833912773352399E-5</v>
      </c>
      <c r="J40" s="11">
        <v>1.9656221111520798E-4</v>
      </c>
      <c r="K40" s="11">
        <v>3.7607747172553797E-4</v>
      </c>
      <c r="L40" s="11">
        <v>9.9698031553394906E-2</v>
      </c>
      <c r="M40" s="11">
        <v>4.2744471414878698E-3</v>
      </c>
      <c r="N40" s="11">
        <v>1.2788107865865001E-2</v>
      </c>
      <c r="O40" s="11">
        <v>0.44855423973101899</v>
      </c>
      <c r="P40" s="11">
        <v>0</v>
      </c>
      <c r="Q40" s="11">
        <v>0.79834006433034699</v>
      </c>
      <c r="R40" s="11">
        <v>0.47816028682747402</v>
      </c>
      <c r="S40" s="11">
        <v>2.6132223628919701E-3</v>
      </c>
      <c r="T40" s="11">
        <v>0.15306964332272199</v>
      </c>
      <c r="U40" s="11">
        <v>6.9639225580509792E-2</v>
      </c>
      <c r="V40" s="11">
        <v>3.1862371217707297E-2</v>
      </c>
      <c r="W40" s="11">
        <v>0.37537556976611097</v>
      </c>
      <c r="X40" s="11">
        <v>0.159466218996554</v>
      </c>
      <c r="Y40" s="11">
        <v>3.3701418107058102E-2</v>
      </c>
      <c r="Z40" s="11">
        <v>0.10401392073997201</v>
      </c>
      <c r="AA40" s="11">
        <v>1.9811194620845298E-4</v>
      </c>
      <c r="AB40" s="11">
        <v>3.3938530695832398E-5</v>
      </c>
      <c r="AC40" s="11">
        <v>4.3251450205435207E-3</v>
      </c>
      <c r="AD40" s="11">
        <v>1.6298290716609899E-5</v>
      </c>
      <c r="AE40" s="11">
        <v>1.9065588361821001E-4</v>
      </c>
      <c r="AF40" s="11">
        <v>5.4088546689719998E-5</v>
      </c>
      <c r="AG40" s="11">
        <v>2.4840296087399703E-3</v>
      </c>
      <c r="AH40" s="11">
        <v>8.4094632814612699E-2</v>
      </c>
      <c r="AI40" s="11">
        <v>0.21478226836841</v>
      </c>
      <c r="AJ40" s="11">
        <v>0.727482121067211</v>
      </c>
      <c r="AK40" s="11">
        <v>2.0366942813099</v>
      </c>
      <c r="AL40" s="11">
        <v>1.3570223387307601E-3</v>
      </c>
      <c r="AM40" s="11">
        <v>8.2863435620997308E-2</v>
      </c>
      <c r="AN40" s="11">
        <v>3.1150690431593395E-4</v>
      </c>
      <c r="AO40" s="11">
        <v>9.8507690812773691E-2</v>
      </c>
      <c r="AP40" s="11">
        <v>4.1921318092908496E-3</v>
      </c>
      <c r="AQ40" s="11">
        <v>7.1103551275034496E-2</v>
      </c>
      <c r="AR40" s="11">
        <v>1.58412629747154E-2</v>
      </c>
      <c r="AS40" s="11">
        <v>3.85802345143652E-3</v>
      </c>
      <c r="AT40" s="11">
        <v>5.6355531117129303E-3</v>
      </c>
      <c r="AU40" s="11">
        <v>0.300959931170448</v>
      </c>
      <c r="AV40" s="11">
        <v>9.4498583764294E-2</v>
      </c>
      <c r="AW40" s="11">
        <v>1.6478034761736499E-2</v>
      </c>
      <c r="AX40" s="11">
        <v>9.1085389828291508E-3</v>
      </c>
      <c r="AY40" s="11">
        <v>2.9263862172300499E-3</v>
      </c>
      <c r="AZ40" s="11">
        <v>0</v>
      </c>
      <c r="BA40" s="11">
        <v>1.3339407894979E-2</v>
      </c>
      <c r="BB40" s="11">
        <v>2.5277638101291202E-3</v>
      </c>
      <c r="BC40" s="11">
        <v>1.0749428279551498E-2</v>
      </c>
      <c r="BD40" s="11">
        <v>1.5949291233242902E-2</v>
      </c>
      <c r="BE40" s="11">
        <v>1.83502853913104E-3</v>
      </c>
      <c r="BF40" s="11">
        <v>3.9417254658772298E-4</v>
      </c>
      <c r="BG40" s="11">
        <v>1.06394882638835E-4</v>
      </c>
      <c r="BH40" s="11">
        <v>8.1218251351970298E-3</v>
      </c>
      <c r="BI40" s="11">
        <v>2.3893018859197802E-3</v>
      </c>
      <c r="BJ40" s="11">
        <v>0</v>
      </c>
      <c r="BK40" s="11">
        <v>2.50055563825268E-2</v>
      </c>
      <c r="BL40" s="11">
        <v>3.1978933401598402E-3</v>
      </c>
      <c r="BM40" s="11">
        <v>8.0599709501276201E-4</v>
      </c>
      <c r="BN40" s="11">
        <v>1.12303431520031E-3</v>
      </c>
      <c r="BO40" s="11">
        <v>1.2913981687519699E-2</v>
      </c>
      <c r="BP40" s="11">
        <v>5.1101685884331598E-3</v>
      </c>
      <c r="BQ40" s="11">
        <v>6.9686932891024995E-3</v>
      </c>
      <c r="BR40" s="11">
        <v>5.3579951610049699E-2</v>
      </c>
      <c r="BS40" s="11">
        <v>0.57937272912666093</v>
      </c>
      <c r="BT40" s="11">
        <v>7.4749544228881193E-3</v>
      </c>
      <c r="BU40" s="11">
        <v>0.16726354954491401</v>
      </c>
      <c r="BV40" s="11">
        <v>0.227375969454858</v>
      </c>
      <c r="BW40" s="11">
        <v>0.97199120779089299</v>
      </c>
      <c r="BX40" s="11">
        <v>0.754624478953976</v>
      </c>
      <c r="BY40" s="11">
        <v>2.3379538333113303E-2</v>
      </c>
      <c r="BZ40" s="11">
        <v>6.4177396180883098E-2</v>
      </c>
      <c r="CA40" s="11">
        <v>6.1197397972947501E-2</v>
      </c>
      <c r="CB40" s="11">
        <v>1.13635809827812E-2</v>
      </c>
      <c r="CC40" s="11">
        <v>5.6496811886306295E-3</v>
      </c>
      <c r="CD40" s="11">
        <v>8.7423529550718186E-3</v>
      </c>
      <c r="CE40" s="11">
        <v>9.0782212187412697E-2</v>
      </c>
      <c r="CF40" s="11">
        <v>1.05817337672512E-3</v>
      </c>
      <c r="CG40" s="11">
        <v>2.7842258176308898</v>
      </c>
      <c r="CH40" s="11">
        <v>2.95602540940059E-3</v>
      </c>
      <c r="CI40" s="11">
        <v>1.1261645825527699E-4</v>
      </c>
      <c r="CJ40" s="11">
        <v>8.1691921370908403E-5</v>
      </c>
      <c r="CK40" s="11">
        <v>2.0649769059705799E-3</v>
      </c>
      <c r="CL40" s="11">
        <v>7.9113829871182706E-3</v>
      </c>
      <c r="CM40" s="11">
        <v>6.0580874428794798E-2</v>
      </c>
      <c r="CN40" s="11">
        <v>1.0722702162385301E-3</v>
      </c>
      <c r="CO40" s="11">
        <v>9.7571903821275202E-2</v>
      </c>
      <c r="CP40" s="11">
        <v>1.1774344554798399E-2</v>
      </c>
      <c r="CQ40" s="11">
        <v>6.5131093160593589E-5</v>
      </c>
      <c r="CR40" s="11">
        <v>8.777921288726169E-3</v>
      </c>
      <c r="CS40" s="11">
        <v>1.2127500990426001E-2</v>
      </c>
      <c r="CT40" s="11">
        <v>1.5247962028742499E-3</v>
      </c>
      <c r="CU40" s="11">
        <v>4.0187992475067796E-2</v>
      </c>
      <c r="CV40" s="11">
        <v>3.7031773647667798E-2</v>
      </c>
      <c r="CW40" s="11">
        <v>0.53366346814622001</v>
      </c>
      <c r="CX40" s="11">
        <v>4.73248037923893E-3</v>
      </c>
      <c r="CY40" s="11">
        <v>6.7973850344705003E-2</v>
      </c>
      <c r="CZ40" s="11">
        <v>1.39532736977626E-2</v>
      </c>
      <c r="DA40" s="11">
        <v>7.2025535788878799E-3</v>
      </c>
      <c r="DB40" s="11">
        <v>1.16301142388812E-3</v>
      </c>
      <c r="DC40" s="11">
        <v>3.7627073399812701E-2</v>
      </c>
      <c r="DD40" s="11">
        <v>9.480344302003281E-2</v>
      </c>
      <c r="DE40" s="11">
        <v>4.2067216657204698E-2</v>
      </c>
      <c r="DF40" s="11">
        <v>2.19203706967951E-3</v>
      </c>
      <c r="DG40" s="11">
        <v>4.3011075845292204E-4</v>
      </c>
      <c r="DH40" s="11">
        <v>6.2532257692389202E-3</v>
      </c>
      <c r="DI40" s="11">
        <v>9.4956928996472803E-3</v>
      </c>
      <c r="DJ40" s="11">
        <v>0.123690018203821</v>
      </c>
      <c r="DK40" s="11">
        <v>1.03599312953448E-2</v>
      </c>
      <c r="DL40" s="10">
        <v>13.865538090489</v>
      </c>
      <c r="DM40" s="11">
        <v>1.0659286469004401</v>
      </c>
      <c r="DN40" s="11">
        <v>1.39887674578451E-5</v>
      </c>
      <c r="DO40" s="11">
        <v>4.0144417463971301E-2</v>
      </c>
      <c r="DP40" s="11">
        <v>4.9477662291117505E-4</v>
      </c>
      <c r="DQ40" s="11">
        <v>9.5652759047621886E-3</v>
      </c>
      <c r="DR40" s="11">
        <v>0.230268238417914</v>
      </c>
      <c r="DS40" s="11">
        <v>8.80554922463417</v>
      </c>
      <c r="DT40" s="10">
        <v>24.017502659200602</v>
      </c>
      <c r="DW40" s="50">
        <f t="shared" si="1"/>
        <v>1.5072579475759568E-2</v>
      </c>
      <c r="DX40" s="25">
        <f t="shared" si="2"/>
        <v>4.3832393085070477E-3</v>
      </c>
      <c r="DY40" s="43">
        <f t="shared" si="3"/>
        <v>0.39150003499271868</v>
      </c>
      <c r="DZ40" s="43">
        <f t="shared" si="4"/>
        <v>0.11385166987653195</v>
      </c>
      <c r="EA40" s="45"/>
      <c r="EB40" s="45"/>
      <c r="EC40" s="47" t="str">
        <f t="shared" si="23"/>
        <v/>
      </c>
      <c r="ED40" s="48" t="str">
        <f t="shared" si="24"/>
        <v/>
      </c>
      <c r="EE40" s="24">
        <f t="shared" si="5"/>
        <v>1.0076476030846798E-3</v>
      </c>
      <c r="EF40" s="25">
        <f t="shared" si="6"/>
        <v>2.6334527556620273E-4</v>
      </c>
      <c r="EG40" s="43">
        <f t="shared" si="7"/>
        <v>4.5595306138657699E-3</v>
      </c>
      <c r="EH40" s="44">
        <f t="shared" si="8"/>
        <v>1.1916178258006662E-3</v>
      </c>
      <c r="EI40" s="43">
        <f t="shared" si="9"/>
        <v>1.1748577195794999E-4</v>
      </c>
      <c r="EJ40" s="43">
        <f t="shared" si="10"/>
        <v>3.0704507108100909E-5</v>
      </c>
      <c r="EK40" s="47"/>
      <c r="EL40" s="47"/>
      <c r="EM40" s="47" t="str">
        <f t="shared" si="25"/>
        <v/>
      </c>
      <c r="EN40" s="48" t="str">
        <f t="shared" si="26"/>
        <v/>
      </c>
      <c r="EO40" s="24">
        <f t="shared" si="11"/>
        <v>4.9272664881625135E-2</v>
      </c>
      <c r="EP40" s="25">
        <f t="shared" si="12"/>
        <v>1.7135877988129513E-2</v>
      </c>
      <c r="EQ40" s="43">
        <f t="shared" si="13"/>
        <v>7.0264703181850727E-2</v>
      </c>
      <c r="ER40" s="44">
        <f t="shared" si="14"/>
        <v>2.4436416895432529E-2</v>
      </c>
      <c r="ES40" s="43">
        <f t="shared" si="15"/>
        <v>2.597843556423762E-2</v>
      </c>
      <c r="ET40" s="43">
        <f t="shared" si="16"/>
        <v>9.0346910040433291E-3</v>
      </c>
      <c r="EU40" s="47"/>
      <c r="EV40" s="47"/>
      <c r="EW40" s="47" t="str">
        <f t="shared" si="27"/>
        <v/>
      </c>
      <c r="EX40" s="48" t="str">
        <f t="shared" si="28"/>
        <v/>
      </c>
      <c r="EY40" s="24">
        <f t="shared" si="17"/>
        <v>1.1681214791396544E-2</v>
      </c>
      <c r="EZ40" s="25">
        <f t="shared" si="18"/>
        <v>3.5251557313304271E-3</v>
      </c>
      <c r="FA40" s="43">
        <f t="shared" si="19"/>
        <v>4.5509754544641207E-2</v>
      </c>
      <c r="FB40" s="43">
        <f t="shared" si="20"/>
        <v>1.373392878475637E-2</v>
      </c>
      <c r="FC40" s="43">
        <f t="shared" si="21"/>
        <v>4.417640690810418E-3</v>
      </c>
      <c r="FD40" s="43">
        <f t="shared" si="22"/>
        <v>1.3331551279785212E-3</v>
      </c>
      <c r="FE40" s="47"/>
      <c r="FF40" s="47"/>
      <c r="FG40" s="47" t="str">
        <f t="shared" si="29"/>
        <v/>
      </c>
      <c r="FH40" s="48" t="str">
        <f t="shared" si="30"/>
        <v/>
      </c>
      <c r="FI40" s="52"/>
      <c r="FJ40" s="52"/>
    </row>
    <row r="41" spans="1:166" x14ac:dyDescent="0.35">
      <c r="A41" s="6" t="s">
        <v>70</v>
      </c>
      <c r="B41" s="11">
        <v>3.6679326372465799E-2</v>
      </c>
      <c r="C41" s="11">
        <v>0.33436568470593697</v>
      </c>
      <c r="D41" s="11">
        <v>4.0300939543282094E-2</v>
      </c>
      <c r="E41" s="11">
        <v>2.6586294118879195E-4</v>
      </c>
      <c r="F41" s="11">
        <v>1.1906207217383999E-4</v>
      </c>
      <c r="G41" s="11">
        <v>4.2694374780946701E-4</v>
      </c>
      <c r="H41" s="11">
        <v>6.9788135737318098E-3</v>
      </c>
      <c r="I41" s="11">
        <v>2.67635141604641E-4</v>
      </c>
      <c r="J41" s="11">
        <v>2.74136035218017E-4</v>
      </c>
      <c r="K41" s="11">
        <v>2.00500316286642E-4</v>
      </c>
      <c r="L41" s="11">
        <v>6.5360809003578393E-2</v>
      </c>
      <c r="M41" s="11">
        <v>3.8345334348354999E-3</v>
      </c>
      <c r="N41" s="11">
        <v>2.0395930319057599E-3</v>
      </c>
      <c r="O41" s="11">
        <v>0.82854795943029791</v>
      </c>
      <c r="P41" s="11">
        <v>0</v>
      </c>
      <c r="Q41" s="11">
        <v>1.6628635232436999</v>
      </c>
      <c r="R41" s="11">
        <v>0.96689729182628992</v>
      </c>
      <c r="S41" s="11">
        <v>4.7281655647147102E-3</v>
      </c>
      <c r="T41" s="11">
        <v>0.18416267388350199</v>
      </c>
      <c r="U41" s="11">
        <v>0.14681222652820899</v>
      </c>
      <c r="V41" s="11">
        <v>6.3074626048409105E-2</v>
      </c>
      <c r="W41" s="11">
        <v>0.834480430232026</v>
      </c>
      <c r="X41" s="11">
        <v>0.221729421294795</v>
      </c>
      <c r="Y41" s="11">
        <v>4.7952456831365703E-2</v>
      </c>
      <c r="Z41" s="11">
        <v>0.23279043695899598</v>
      </c>
      <c r="AA41" s="11">
        <v>1.1255809197802701E-3</v>
      </c>
      <c r="AB41" s="11">
        <v>3.56357732543688E-4</v>
      </c>
      <c r="AC41" s="11">
        <v>5.2393744384999401E-3</v>
      </c>
      <c r="AD41" s="11">
        <v>4.4783093652330501E-5</v>
      </c>
      <c r="AE41" s="11">
        <v>4.9457947265788905E-4</v>
      </c>
      <c r="AF41" s="11">
        <v>2.19362319196518E-4</v>
      </c>
      <c r="AG41" s="11">
        <v>9.3893458104453095E-4</v>
      </c>
      <c r="AH41" s="11">
        <v>5.95555978884535E-2</v>
      </c>
      <c r="AI41" s="11">
        <v>9.3110883945501696E-2</v>
      </c>
      <c r="AJ41" s="11">
        <v>0.18750863122932102</v>
      </c>
      <c r="AK41" s="11">
        <v>0.27112627195610101</v>
      </c>
      <c r="AL41" s="11">
        <v>7.9308924067441602E-4</v>
      </c>
      <c r="AM41" s="11">
        <v>0.16682640263555401</v>
      </c>
      <c r="AN41" s="11">
        <v>6.1855996513953402E-4</v>
      </c>
      <c r="AO41" s="11">
        <v>7.7993782907251008E-2</v>
      </c>
      <c r="AP41" s="11">
        <v>7.8329747413396194E-3</v>
      </c>
      <c r="AQ41" s="11">
        <v>8.9758775073750602E-2</v>
      </c>
      <c r="AR41" s="11">
        <v>8.9507000847862603E-3</v>
      </c>
      <c r="AS41" s="11">
        <v>1.8570993021783699E-3</v>
      </c>
      <c r="AT41" s="11">
        <v>1.7854261577908801E-3</v>
      </c>
      <c r="AU41" s="11">
        <v>0.29611495719924696</v>
      </c>
      <c r="AV41" s="11">
        <v>1.8030816908586902E-2</v>
      </c>
      <c r="AW41" s="11">
        <v>4.48462856556563E-3</v>
      </c>
      <c r="AX41" s="11">
        <v>5.8390650101301199E-3</v>
      </c>
      <c r="AY41" s="11">
        <v>7.0462629122413798E-4</v>
      </c>
      <c r="AZ41" s="11">
        <v>0</v>
      </c>
      <c r="BA41" s="11">
        <v>9.9015445921085792E-3</v>
      </c>
      <c r="BB41" s="11">
        <v>3.9749286909855396E-3</v>
      </c>
      <c r="BC41" s="11">
        <v>1.5378164084688201E-2</v>
      </c>
      <c r="BD41" s="11">
        <v>3.0819028547031099E-2</v>
      </c>
      <c r="BE41" s="11">
        <v>3.1042725403107501E-3</v>
      </c>
      <c r="BF41" s="11">
        <v>2.3442607878322703E-3</v>
      </c>
      <c r="BG41" s="11">
        <v>2.2218750741604797E-3</v>
      </c>
      <c r="BH41" s="11">
        <v>1.58544515104081E-2</v>
      </c>
      <c r="BI41" s="11">
        <v>2.2711633297491998E-3</v>
      </c>
      <c r="BJ41" s="11">
        <v>0</v>
      </c>
      <c r="BK41" s="11">
        <v>4.5785180660803601E-2</v>
      </c>
      <c r="BL41" s="11">
        <v>3.3349340788933401E-3</v>
      </c>
      <c r="BM41" s="11">
        <v>7.0229599222514604E-4</v>
      </c>
      <c r="BN41" s="11">
        <v>4.7859919597841695E-3</v>
      </c>
      <c r="BO41" s="11">
        <v>2.3604760671435299E-2</v>
      </c>
      <c r="BP41" s="11">
        <v>1.02546424826062E-3</v>
      </c>
      <c r="BQ41" s="11">
        <v>1.16097276040962E-2</v>
      </c>
      <c r="BR41" s="11">
        <v>3.7906308852932905E-2</v>
      </c>
      <c r="BS41" s="11">
        <v>0.63784567196536102</v>
      </c>
      <c r="BT41" s="11">
        <v>5.70663802549271E-2</v>
      </c>
      <c r="BU41" s="11">
        <v>0.200544525503904</v>
      </c>
      <c r="BV41" s="11">
        <v>0.26763451999946397</v>
      </c>
      <c r="BW41" s="11">
        <v>0.78610405063783906</v>
      </c>
      <c r="BX41" s="11">
        <v>1.1841251609816501</v>
      </c>
      <c r="BY41" s="11">
        <v>0.106124059324431</v>
      </c>
      <c r="BZ41" s="11">
        <v>0.38716707466100597</v>
      </c>
      <c r="CA41" s="11">
        <v>3.11899988098795E-2</v>
      </c>
      <c r="CB41" s="11">
        <v>8.1455293163336696E-3</v>
      </c>
      <c r="CC41" s="11">
        <v>3.2860890981126697E-3</v>
      </c>
      <c r="CD41" s="11">
        <v>4.2584545738942195E-3</v>
      </c>
      <c r="CE41" s="11">
        <v>3.7654008561550899E-2</v>
      </c>
      <c r="CF41" s="11">
        <v>1.6046833979182099E-3</v>
      </c>
      <c r="CG41" s="11">
        <v>0.34688512756136702</v>
      </c>
      <c r="CH41" s="11">
        <v>2.4668493516177802E-3</v>
      </c>
      <c r="CI41" s="11">
        <v>1.0663008714748401E-3</v>
      </c>
      <c r="CJ41" s="11">
        <v>1.1604000868341701E-3</v>
      </c>
      <c r="CK41" s="11">
        <v>1.1416603769916699E-2</v>
      </c>
      <c r="CL41" s="11">
        <v>1.0234456172562199E-3</v>
      </c>
      <c r="CM41" s="11">
        <v>5.9409194319088705E-2</v>
      </c>
      <c r="CN41" s="11">
        <v>2.2839688178379901E-2</v>
      </c>
      <c r="CO41" s="11">
        <v>3.5059293160310902E-2</v>
      </c>
      <c r="CP41" s="11">
        <v>8.9466674759340094E-3</v>
      </c>
      <c r="CQ41" s="11">
        <v>1.01320834017266E-2</v>
      </c>
      <c r="CR41" s="11">
        <v>7.6155926946146297E-3</v>
      </c>
      <c r="CS41" s="11">
        <v>9.2180459562826209E-2</v>
      </c>
      <c r="CT41" s="11">
        <v>5.8431773822441302E-3</v>
      </c>
      <c r="CU41" s="11">
        <v>7.1689391605359504E-2</v>
      </c>
      <c r="CV41" s="11">
        <v>1.81533938742892E-2</v>
      </c>
      <c r="CW41" s="11">
        <v>0.30506838602526198</v>
      </c>
      <c r="CX41" s="11">
        <v>8.1460794379070896E-3</v>
      </c>
      <c r="CY41" s="11">
        <v>3.14996844972786E-2</v>
      </c>
      <c r="CZ41" s="11">
        <v>0.173299401856296</v>
      </c>
      <c r="DA41" s="11">
        <v>7.8291955731463303E-2</v>
      </c>
      <c r="DB41" s="11">
        <v>1.50638009116781E-2</v>
      </c>
      <c r="DC41" s="11">
        <v>0.58806326838325695</v>
      </c>
      <c r="DD41" s="11">
        <v>0.30961122038249</v>
      </c>
      <c r="DE41" s="11">
        <v>1.0950039848249601E-2</v>
      </c>
      <c r="DF41" s="11">
        <v>4.4561995440433105E-3</v>
      </c>
      <c r="DG41" s="11">
        <v>9.1673769551855295E-4</v>
      </c>
      <c r="DH41" s="11">
        <v>2.8974828381668202E-2</v>
      </c>
      <c r="DI41" s="11">
        <v>3.18578418928245E-2</v>
      </c>
      <c r="DJ41" s="11">
        <v>9.3865840241110499E-2</v>
      </c>
      <c r="DK41" s="11">
        <v>6.3177046711124906E-3</v>
      </c>
      <c r="DL41" s="10">
        <v>13.2961095321477</v>
      </c>
      <c r="DM41" s="11">
        <v>6.6951109760926597</v>
      </c>
      <c r="DN41" s="11">
        <v>6.7672804504448193E-5</v>
      </c>
      <c r="DO41" s="11">
        <v>0.10888554244765701</v>
      </c>
      <c r="DP41" s="11">
        <v>2.6294697102344599E-3</v>
      </c>
      <c r="DQ41" s="11">
        <v>2.33933447514778E-2</v>
      </c>
      <c r="DR41" s="11">
        <v>0.13310405980398299</v>
      </c>
      <c r="DS41" s="11">
        <v>14.0133829657529</v>
      </c>
      <c r="DT41" s="10">
        <v>34.272683563511102</v>
      </c>
      <c r="DW41" s="50">
        <f t="shared" si="1"/>
        <v>1.6593773059458909E-2</v>
      </c>
      <c r="DX41" s="25">
        <f t="shared" si="2"/>
        <v>4.8256158454921773E-3</v>
      </c>
      <c r="DY41" s="43">
        <f t="shared" si="3"/>
        <v>0.43101200719407801</v>
      </c>
      <c r="DZ41" s="43">
        <f t="shared" si="4"/>
        <v>0.12534210056148332</v>
      </c>
      <c r="EA41" s="45"/>
      <c r="EB41" s="45"/>
      <c r="EC41" s="47" t="str">
        <f t="shared" si="23"/>
        <v/>
      </c>
      <c r="ED41" s="48" t="str">
        <f t="shared" si="24"/>
        <v/>
      </c>
      <c r="EE41" s="24">
        <f t="shared" si="5"/>
        <v>7.6927293502317678E-3</v>
      </c>
      <c r="EF41" s="25">
        <f t="shared" si="6"/>
        <v>2.0104686642347463E-3</v>
      </c>
      <c r="EG41" s="43">
        <f t="shared" si="7"/>
        <v>3.4809029336437432E-2</v>
      </c>
      <c r="EH41" s="44">
        <f t="shared" si="8"/>
        <v>9.0972214837152718E-3</v>
      </c>
      <c r="EI41" s="43">
        <f t="shared" si="9"/>
        <v>8.9692690520855301E-4</v>
      </c>
      <c r="EJ41" s="43">
        <f t="shared" si="10"/>
        <v>2.3440879757150379E-4</v>
      </c>
      <c r="EK41" s="47"/>
      <c r="EL41" s="47"/>
      <c r="EM41" s="47" t="str">
        <f t="shared" si="25"/>
        <v/>
      </c>
      <c r="EN41" s="48" t="str">
        <f t="shared" si="26"/>
        <v/>
      </c>
      <c r="EO41" s="24">
        <f t="shared" si="11"/>
        <v>5.9076608298002313E-2</v>
      </c>
      <c r="EP41" s="25">
        <f t="shared" si="12"/>
        <v>2.0545459722528768E-2</v>
      </c>
      <c r="EQ41" s="43">
        <f t="shared" si="13"/>
        <v>8.424550117234661E-2</v>
      </c>
      <c r="ER41" s="44">
        <f t="shared" si="14"/>
        <v>2.9298610753170588E-2</v>
      </c>
      <c r="ES41" s="43">
        <f t="shared" si="15"/>
        <v>3.1147449924018394E-2</v>
      </c>
      <c r="ET41" s="43">
        <f t="shared" si="16"/>
        <v>1.083235304649406E-2</v>
      </c>
      <c r="EU41" s="47"/>
      <c r="EV41" s="47"/>
      <c r="EW41" s="47" t="str">
        <f t="shared" si="27"/>
        <v/>
      </c>
      <c r="EX41" s="48" t="str">
        <f t="shared" si="28"/>
        <v/>
      </c>
      <c r="EY41" s="24">
        <f t="shared" si="17"/>
        <v>1.3749457874556665E-2</v>
      </c>
      <c r="EZ41" s="25">
        <f t="shared" si="18"/>
        <v>4.1493099043840975E-3</v>
      </c>
      <c r="FA41" s="43">
        <f t="shared" si="19"/>
        <v>5.3567583865834247E-2</v>
      </c>
      <c r="FB41" s="43">
        <f t="shared" si="20"/>
        <v>1.6165619642337981E-2</v>
      </c>
      <c r="FC41" s="43">
        <f t="shared" si="21"/>
        <v>5.1998157441605847E-3</v>
      </c>
      <c r="FD41" s="43">
        <f t="shared" si="22"/>
        <v>1.5691998306452183E-3</v>
      </c>
      <c r="FE41" s="47"/>
      <c r="FF41" s="47"/>
      <c r="FG41" s="47" t="str">
        <f t="shared" si="29"/>
        <v/>
      </c>
      <c r="FH41" s="48" t="str">
        <f t="shared" si="30"/>
        <v/>
      </c>
      <c r="FI41" s="52"/>
      <c r="FJ41" s="52"/>
    </row>
    <row r="42" spans="1:166" x14ac:dyDescent="0.35">
      <c r="A42" s="6" t="s">
        <v>71</v>
      </c>
      <c r="B42" s="11">
        <v>1.5415450335602801</v>
      </c>
      <c r="C42" s="11">
        <v>0.32078599739024299</v>
      </c>
      <c r="D42" s="11">
        <v>5.0936655364859105</v>
      </c>
      <c r="E42" s="11">
        <v>1.3976938818297899E-2</v>
      </c>
      <c r="F42" s="11">
        <v>1.3962752453521301E-3</v>
      </c>
      <c r="G42" s="11">
        <v>4.0952943089033397E-2</v>
      </c>
      <c r="H42" s="11">
        <v>0.90000615935045203</v>
      </c>
      <c r="I42" s="11">
        <v>4.6506435831599E-3</v>
      </c>
      <c r="J42" s="11">
        <v>3.0378427458744098E-3</v>
      </c>
      <c r="K42" s="11">
        <v>1.54859189165134E-3</v>
      </c>
      <c r="L42" s="11">
        <v>0.63638424162752294</v>
      </c>
      <c r="M42" s="11">
        <v>3.83597958924176E-2</v>
      </c>
      <c r="N42" s="11">
        <v>1.23638071845851E-2</v>
      </c>
      <c r="O42" s="11">
        <v>0.34364027462964203</v>
      </c>
      <c r="P42" s="11">
        <v>0</v>
      </c>
      <c r="Q42" s="11">
        <v>0.59209913922774804</v>
      </c>
      <c r="R42" s="11">
        <v>0.165654751134893</v>
      </c>
      <c r="S42" s="11">
        <v>1.88545247473753E-3</v>
      </c>
      <c r="T42" s="11">
        <v>0.29112141374163703</v>
      </c>
      <c r="U42" s="11">
        <v>9.2690035079423708E-2</v>
      </c>
      <c r="V42" s="11">
        <v>7.5669972738704003E-2</v>
      </c>
      <c r="W42" s="11">
        <v>0.62765790700572799</v>
      </c>
      <c r="X42" s="11">
        <v>4.6126325301089496E-2</v>
      </c>
      <c r="Y42" s="11">
        <v>3.10010338561581E-2</v>
      </c>
      <c r="Z42" s="11">
        <v>0.31240664854729699</v>
      </c>
      <c r="AA42" s="11">
        <v>2.7586641466856598E-3</v>
      </c>
      <c r="AB42" s="11">
        <v>1.02618737498804E-3</v>
      </c>
      <c r="AC42" s="11">
        <v>1.06777750053254E-2</v>
      </c>
      <c r="AD42" s="11">
        <v>6.5168021909077698E-5</v>
      </c>
      <c r="AE42" s="11">
        <v>1.4486303620727598E-3</v>
      </c>
      <c r="AF42" s="11">
        <v>5.8402404129938301E-4</v>
      </c>
      <c r="AG42" s="11">
        <v>1.05776763632039E-2</v>
      </c>
      <c r="AH42" s="11">
        <v>8.7417949960825289E-2</v>
      </c>
      <c r="AI42" s="11">
        <v>4.4505296087685602E-2</v>
      </c>
      <c r="AJ42" s="11">
        <v>0.21414961163985999</v>
      </c>
      <c r="AK42" s="11">
        <v>1.88657819886455</v>
      </c>
      <c r="AL42" s="11">
        <v>6.0695218027156201E-3</v>
      </c>
      <c r="AM42" s="11">
        <v>6.2995629236748507E-2</v>
      </c>
      <c r="AN42" s="11">
        <v>2.2932237212967499E-4</v>
      </c>
      <c r="AO42" s="11">
        <v>6.7606788503754511E-2</v>
      </c>
      <c r="AP42" s="11">
        <v>2.3370393854953001E-3</v>
      </c>
      <c r="AQ42" s="11">
        <v>9.4345648273420901E-2</v>
      </c>
      <c r="AR42" s="11">
        <v>2.73037466782397E-3</v>
      </c>
      <c r="AS42" s="11">
        <v>5.3039802809500399E-3</v>
      </c>
      <c r="AT42" s="11">
        <v>1.3605375357287E-2</v>
      </c>
      <c r="AU42" s="11">
        <v>0.27622526044997103</v>
      </c>
      <c r="AV42" s="11">
        <v>6.3856840563291398E-2</v>
      </c>
      <c r="AW42" s="11">
        <v>1.8632731404700599E-2</v>
      </c>
      <c r="AX42" s="11">
        <v>6.8640608339480713E-2</v>
      </c>
      <c r="AY42" s="11">
        <v>4.2211845929709096E-3</v>
      </c>
      <c r="AZ42" s="11">
        <v>0</v>
      </c>
      <c r="BA42" s="11">
        <v>8.6977445595225411E-2</v>
      </c>
      <c r="BB42" s="11">
        <v>9.6148751783029104E-2</v>
      </c>
      <c r="BC42" s="11">
        <v>0.10742051475357699</v>
      </c>
      <c r="BD42" s="11">
        <v>0.28860404107009202</v>
      </c>
      <c r="BE42" s="11">
        <v>2.0617064130534102E-2</v>
      </c>
      <c r="BF42" s="11">
        <v>5.7225272520830105E-3</v>
      </c>
      <c r="BG42" s="11">
        <v>9.4597189186696705E-3</v>
      </c>
      <c r="BH42" s="11">
        <v>5.0348119099253699E-2</v>
      </c>
      <c r="BI42" s="11">
        <v>9.7855964870800904E-3</v>
      </c>
      <c r="BJ42" s="11">
        <v>0</v>
      </c>
      <c r="BK42" s="11">
        <v>0.175269125387613</v>
      </c>
      <c r="BL42" s="11">
        <v>3.3000471712055397E-2</v>
      </c>
      <c r="BM42" s="11">
        <v>5.5293824450824208E-3</v>
      </c>
      <c r="BN42" s="11">
        <v>1.2289639520648901E-2</v>
      </c>
      <c r="BO42" s="11">
        <v>0.16052255998295498</v>
      </c>
      <c r="BP42" s="11">
        <v>1.2994130471182799E-2</v>
      </c>
      <c r="BQ42" s="11">
        <v>6.6341277667095105E-2</v>
      </c>
      <c r="BR42" s="11">
        <v>0.15847539695410501</v>
      </c>
      <c r="BS42" s="11">
        <v>1.4362360652711401</v>
      </c>
      <c r="BT42" s="11">
        <v>0.269582136380631</v>
      </c>
      <c r="BU42" s="11">
        <v>0.48771138524876101</v>
      </c>
      <c r="BV42" s="11">
        <v>1.8869073521233102</v>
      </c>
      <c r="BW42" s="11">
        <v>1.06219689396971</v>
      </c>
      <c r="BX42" s="11">
        <v>5.0826322059643294</v>
      </c>
      <c r="BY42" s="11">
        <v>0.21156444544037301</v>
      </c>
      <c r="BZ42" s="11">
        <v>0.41375366288154797</v>
      </c>
      <c r="CA42" s="11">
        <v>0.44670081139774204</v>
      </c>
      <c r="CB42" s="11">
        <v>2.19163217334979E-2</v>
      </c>
      <c r="CC42" s="11">
        <v>0.17096401065602501</v>
      </c>
      <c r="CD42" s="11">
        <v>0.22427383909596701</v>
      </c>
      <c r="CE42" s="11">
        <v>0.43259888727920098</v>
      </c>
      <c r="CF42" s="11">
        <v>0.19653408426075802</v>
      </c>
      <c r="CG42" s="11">
        <v>3.4803361020105101</v>
      </c>
      <c r="CH42" s="11">
        <v>0.21780786570656299</v>
      </c>
      <c r="CI42" s="11">
        <v>9.9395340797418796E-2</v>
      </c>
      <c r="CJ42" s="11">
        <v>1.36484235608447E-2</v>
      </c>
      <c r="CK42" s="11">
        <v>0.30918783114427201</v>
      </c>
      <c r="CL42" s="11">
        <v>7.7030305936750297E-3</v>
      </c>
      <c r="CM42" s="11">
        <v>0.40608990696652003</v>
      </c>
      <c r="CN42" s="11">
        <v>0.77932992726255201</v>
      </c>
      <c r="CO42" s="11">
        <v>0.52996931577637396</v>
      </c>
      <c r="CP42" s="11">
        <v>0.133620657046474</v>
      </c>
      <c r="CQ42" s="11">
        <v>2.1796845631305E-3</v>
      </c>
      <c r="CR42" s="11">
        <v>0.97145627038628091</v>
      </c>
      <c r="CS42" s="11">
        <v>3.0665368856965602</v>
      </c>
      <c r="CT42" s="11">
        <v>0.130831549865527</v>
      </c>
      <c r="CU42" s="11">
        <v>0.53336309302658602</v>
      </c>
      <c r="CV42" s="11">
        <v>0.36159342744466899</v>
      </c>
      <c r="CW42" s="11">
        <v>2.0491121339283698</v>
      </c>
      <c r="CX42" s="11">
        <v>0.184538860308151</v>
      </c>
      <c r="CY42" s="11">
        <v>0.231947228093737</v>
      </c>
      <c r="CZ42" s="11">
        <v>0.99996981654482697</v>
      </c>
      <c r="DA42" s="11">
        <v>0.32314358192784298</v>
      </c>
      <c r="DB42" s="11">
        <v>0.126716072576504</v>
      </c>
      <c r="DC42" s="11">
        <v>0.73067544310713395</v>
      </c>
      <c r="DD42" s="11">
        <v>0.28212028272538203</v>
      </c>
      <c r="DE42" s="11">
        <v>0.380966695978184</v>
      </c>
      <c r="DF42" s="11">
        <v>0.61278921830555</v>
      </c>
      <c r="DG42" s="11">
        <v>0.14115310641395998</v>
      </c>
      <c r="DH42" s="11">
        <v>0.44828952613724499</v>
      </c>
      <c r="DI42" s="11">
        <v>0.205409406380968</v>
      </c>
      <c r="DJ42" s="11">
        <v>0.63922562763186908</v>
      </c>
      <c r="DK42" s="11">
        <v>2.58791965215707E-2</v>
      </c>
      <c r="DL42" s="10">
        <v>46.203279621063501</v>
      </c>
      <c r="DM42" s="11">
        <v>2.2105890232615901</v>
      </c>
      <c r="DN42" s="11">
        <v>4.3227121716920998E-5</v>
      </c>
      <c r="DO42" s="11">
        <v>0.45188682046191397</v>
      </c>
      <c r="DP42" s="11">
        <v>1.4124029749786699E-2</v>
      </c>
      <c r="DQ42" s="11">
        <v>0.10865396406278399</v>
      </c>
      <c r="DR42" s="11">
        <v>-0.39767893719318798</v>
      </c>
      <c r="DS42" s="11">
        <v>33.266753556286396</v>
      </c>
      <c r="DT42" s="10">
        <v>81.857651304814496</v>
      </c>
      <c r="DW42" s="50">
        <f t="shared" si="1"/>
        <v>3.7364171890491044E-2</v>
      </c>
      <c r="DX42" s="25">
        <f t="shared" si="2"/>
        <v>1.0865831374358112E-2</v>
      </c>
      <c r="DY42" s="43">
        <f t="shared" si="3"/>
        <v>0.97050903769502461</v>
      </c>
      <c r="DZ42" s="43">
        <f t="shared" si="4"/>
        <v>0.28223260458686722</v>
      </c>
      <c r="EA42" s="45"/>
      <c r="EB42" s="45"/>
      <c r="EC42" s="47" t="str">
        <f t="shared" si="23"/>
        <v/>
      </c>
      <c r="ED42" s="48" t="str">
        <f t="shared" si="24"/>
        <v/>
      </c>
      <c r="EE42" s="24">
        <f t="shared" si="5"/>
        <v>3.634052840865809E-2</v>
      </c>
      <c r="EF42" s="25">
        <f t="shared" si="6"/>
        <v>9.4974735599060774E-3</v>
      </c>
      <c r="EG42" s="43">
        <f t="shared" si="7"/>
        <v>0.1644381937654554</v>
      </c>
      <c r="EH42" s="44">
        <f t="shared" si="8"/>
        <v>4.2975362932643563E-2</v>
      </c>
      <c r="EI42" s="43">
        <f t="shared" si="9"/>
        <v>4.2370914398852707E-3</v>
      </c>
      <c r="EJ42" s="43">
        <f t="shared" si="10"/>
        <v>1.1073494438134587E-3</v>
      </c>
      <c r="EK42" s="47"/>
      <c r="EL42" s="47"/>
      <c r="EM42" s="47" t="str">
        <f t="shared" si="25"/>
        <v/>
      </c>
      <c r="EN42" s="48" t="str">
        <f t="shared" si="26"/>
        <v/>
      </c>
      <c r="EO42" s="24">
        <f t="shared" si="11"/>
        <v>0.14367051105693865</v>
      </c>
      <c r="EP42" s="25">
        <f t="shared" si="12"/>
        <v>4.9965236381643671E-2</v>
      </c>
      <c r="EQ42" s="43">
        <f t="shared" si="13"/>
        <v>0.2048796394441664</v>
      </c>
      <c r="ER42" s="44">
        <f t="shared" si="14"/>
        <v>7.1252336608983655E-2</v>
      </c>
      <c r="ES42" s="43">
        <f t="shared" si="15"/>
        <v>7.5748594538990313E-2</v>
      </c>
      <c r="ET42" s="43">
        <f t="shared" si="16"/>
        <v>2.6343585777445763E-2</v>
      </c>
      <c r="EU42" s="47"/>
      <c r="EV42" s="47"/>
      <c r="EW42" s="47" t="str">
        <f t="shared" si="27"/>
        <v/>
      </c>
      <c r="EX42" s="48" t="str">
        <f t="shared" si="28"/>
        <v/>
      </c>
      <c r="EY42" s="24">
        <f t="shared" si="17"/>
        <v>9.693799271955901E-2</v>
      </c>
      <c r="EZ42" s="25">
        <f t="shared" si="18"/>
        <v>2.9253936916792733E-2</v>
      </c>
      <c r="FA42" s="43">
        <f t="shared" si="19"/>
        <v>0.37766827624525823</v>
      </c>
      <c r="FB42" s="43">
        <f t="shared" si="20"/>
        <v>0.11397269139577967</v>
      </c>
      <c r="FC42" s="43">
        <f t="shared" si="21"/>
        <v>3.6660332745427598E-2</v>
      </c>
      <c r="FD42" s="43">
        <f t="shared" si="22"/>
        <v>1.1063351235113638E-2</v>
      </c>
      <c r="FE42" s="47"/>
      <c r="FF42" s="47"/>
      <c r="FG42" s="47" t="str">
        <f t="shared" si="29"/>
        <v/>
      </c>
      <c r="FH42" s="48" t="str">
        <f t="shared" si="30"/>
        <v/>
      </c>
      <c r="FI42" s="52"/>
      <c r="FJ42" s="52"/>
    </row>
    <row r="43" spans="1:166" x14ac:dyDescent="0.35">
      <c r="A43" s="6" t="s">
        <v>72</v>
      </c>
      <c r="B43" s="11">
        <v>4.5312483237557508</v>
      </c>
      <c r="C43" s="11">
        <v>0.51783794324257704</v>
      </c>
      <c r="D43" s="11">
        <v>2.7593110158145504</v>
      </c>
      <c r="E43" s="11">
        <v>5.2202173763051599E-2</v>
      </c>
      <c r="F43" s="11">
        <v>0.17854002643282399</v>
      </c>
      <c r="G43" s="11">
        <v>7.3541391571270306E-2</v>
      </c>
      <c r="H43" s="11">
        <v>0.24689574498743699</v>
      </c>
      <c r="I43" s="11">
        <v>4.4614312551420302E-2</v>
      </c>
      <c r="J43" s="11">
        <v>3.2096492767620002E-3</v>
      </c>
      <c r="K43" s="11">
        <v>6.3115098307661099E-2</v>
      </c>
      <c r="L43" s="11">
        <v>1.7220036526021101</v>
      </c>
      <c r="M43" s="11">
        <v>0.299800904431335</v>
      </c>
      <c r="N43" s="11">
        <v>2.8334154117148399E-2</v>
      </c>
      <c r="O43" s="11">
        <v>0.15970184952548699</v>
      </c>
      <c r="P43" s="11">
        <v>0</v>
      </c>
      <c r="Q43" s="11">
        <v>7.48466135474435E-2</v>
      </c>
      <c r="R43" s="11">
        <v>4.0853456067188099E-2</v>
      </c>
      <c r="S43" s="11">
        <v>8.7810620635802607E-4</v>
      </c>
      <c r="T43" s="11">
        <v>7.887561369245049E-3</v>
      </c>
      <c r="U43" s="11">
        <v>5.0347834249037604E-2</v>
      </c>
      <c r="V43" s="11">
        <v>3.4016914492630097E-3</v>
      </c>
      <c r="W43" s="11">
        <v>6.6734464379945097E-2</v>
      </c>
      <c r="X43" s="11">
        <v>3.76184960336881E-3</v>
      </c>
      <c r="Y43" s="11">
        <v>7.5263266788896197E-3</v>
      </c>
      <c r="Z43" s="11">
        <v>7.4855745684073313E-2</v>
      </c>
      <c r="AA43" s="11">
        <v>1.5096361295229002E-3</v>
      </c>
      <c r="AB43" s="11">
        <v>3.15224610512415E-4</v>
      </c>
      <c r="AC43" s="11">
        <v>1.5525904718401401E-3</v>
      </c>
      <c r="AD43" s="11">
        <v>2.8971950089259401E-6</v>
      </c>
      <c r="AE43" s="11">
        <v>1.2327103219028599E-4</v>
      </c>
      <c r="AF43" s="11">
        <v>1.4202678358306601E-3</v>
      </c>
      <c r="AG43" s="11">
        <v>3.7553759460643302E-3</v>
      </c>
      <c r="AH43" s="11">
        <v>2.03255305465668E-2</v>
      </c>
      <c r="AI43" s="11">
        <v>2.9637757226163397E-3</v>
      </c>
      <c r="AJ43" s="11">
        <v>4.3468711832156696E-3</v>
      </c>
      <c r="AK43" s="11">
        <v>1.4924785860974701E-2</v>
      </c>
      <c r="AL43" s="11">
        <v>8.7264263970630404E-2</v>
      </c>
      <c r="AM43" s="11">
        <v>3.84616749225258E-3</v>
      </c>
      <c r="AN43" s="11">
        <v>1.19419351123125E-4</v>
      </c>
      <c r="AO43" s="11">
        <v>0.33341538140619803</v>
      </c>
      <c r="AP43" s="11">
        <v>4.2857838143876498E-3</v>
      </c>
      <c r="AQ43" s="11">
        <v>9.27210024644394E-2</v>
      </c>
      <c r="AR43" s="11">
        <v>1.12782585690382E-2</v>
      </c>
      <c r="AS43" s="11">
        <v>4.2363715021838597E-3</v>
      </c>
      <c r="AT43" s="11">
        <v>2.1958694750888099E-3</v>
      </c>
      <c r="AU43" s="11">
        <v>0.10977185902790899</v>
      </c>
      <c r="AV43" s="11">
        <v>9.16578069443332E-3</v>
      </c>
      <c r="AW43" s="11">
        <v>4.3843170664338606E-3</v>
      </c>
      <c r="AX43" s="11">
        <v>9.66427713461398E-2</v>
      </c>
      <c r="AY43" s="11">
        <v>0.295594612405716</v>
      </c>
      <c r="AZ43" s="11">
        <v>0</v>
      </c>
      <c r="BA43" s="11">
        <v>2.4500020685066699E-2</v>
      </c>
      <c r="BB43" s="11">
        <v>1.6133315895980802E-2</v>
      </c>
      <c r="BC43" s="11">
        <v>2.17479756231733E-2</v>
      </c>
      <c r="BD43" s="11">
        <v>2.2169209946483599E-2</v>
      </c>
      <c r="BE43" s="11">
        <v>1.25988621802374E-2</v>
      </c>
      <c r="BF43" s="11">
        <v>1.81001199835015E-2</v>
      </c>
      <c r="BG43" s="11">
        <v>8.3834549758241787E-3</v>
      </c>
      <c r="BH43" s="11">
        <v>3.5611142082586497E-3</v>
      </c>
      <c r="BI43" s="11">
        <v>7.5673747434271501E-4</v>
      </c>
      <c r="BJ43" s="11">
        <v>0</v>
      </c>
      <c r="BK43" s="11">
        <v>1.8320873844742201E-2</v>
      </c>
      <c r="BL43" s="11">
        <v>1.2307946915760001E-3</v>
      </c>
      <c r="BM43" s="11">
        <v>1.55445726492025E-3</v>
      </c>
      <c r="BN43" s="11">
        <v>2.3934866256828603E-2</v>
      </c>
      <c r="BO43" s="11">
        <v>2.6820310626316599E-2</v>
      </c>
      <c r="BP43" s="11">
        <v>5.4387782259178799E-4</v>
      </c>
      <c r="BQ43" s="11">
        <v>0.40323747722136399</v>
      </c>
      <c r="BR43" s="11">
        <v>0.162734913464603</v>
      </c>
      <c r="BS43" s="11">
        <v>0.92072039027041697</v>
      </c>
      <c r="BT43" s="11">
        <v>0.20215021660972701</v>
      </c>
      <c r="BU43" s="11">
        <v>0.52542715553873998</v>
      </c>
      <c r="BV43" s="11">
        <v>1.96755446439367</v>
      </c>
      <c r="BW43" s="11">
        <v>0.31412688444693798</v>
      </c>
      <c r="BX43" s="11">
        <v>0.30286220974565697</v>
      </c>
      <c r="BY43" s="11">
        <v>5.0126538281793295E-2</v>
      </c>
      <c r="BZ43" s="11">
        <v>7.0505047168543403E-2</v>
      </c>
      <c r="CA43" s="11">
        <v>4.0560782992223601</v>
      </c>
      <c r="CB43" s="11">
        <v>0.25963160060374901</v>
      </c>
      <c r="CC43" s="11">
        <v>0.13505890041103699</v>
      </c>
      <c r="CD43" s="11">
        <v>0.48759114332868297</v>
      </c>
      <c r="CE43" s="11">
        <v>0.49565399154303896</v>
      </c>
      <c r="CF43" s="11">
        <v>9.8252504840996388E-2</v>
      </c>
      <c r="CG43" s="11">
        <v>1.4046813642161E-2</v>
      </c>
      <c r="CH43" s="11">
        <v>1.5556840914514099E-2</v>
      </c>
      <c r="CI43" s="11">
        <v>2.6689816854528398E-3</v>
      </c>
      <c r="CJ43" s="11">
        <v>4.5694495983305303E-4</v>
      </c>
      <c r="CK43" s="11">
        <v>0.225194588436091</v>
      </c>
      <c r="CL43" s="11">
        <v>7.9408140552411199E-4</v>
      </c>
      <c r="CM43" s="11">
        <v>0.11689274597117301</v>
      </c>
      <c r="CN43" s="11">
        <v>2.9927838319961302E-2</v>
      </c>
      <c r="CO43" s="11">
        <v>8.3370742446659901E-2</v>
      </c>
      <c r="CP43" s="11">
        <v>4.3536306682214802E-2</v>
      </c>
      <c r="CQ43" s="11">
        <v>8.53105359038426E-4</v>
      </c>
      <c r="CR43" s="11">
        <v>9.9748758210667799E-3</v>
      </c>
      <c r="CS43" s="11">
        <v>0.16482873764872802</v>
      </c>
      <c r="CT43" s="11">
        <v>6.6095154764210496E-4</v>
      </c>
      <c r="CU43" s="11">
        <v>2.9161455038634203E-2</v>
      </c>
      <c r="CV43" s="11">
        <v>1.9076630895639102E-2</v>
      </c>
      <c r="CW43" s="11">
        <v>4.7233852155365602E-2</v>
      </c>
      <c r="CX43" s="11">
        <v>5.9868687892000103E-2</v>
      </c>
      <c r="CY43" s="11">
        <v>0.155142294715196</v>
      </c>
      <c r="CZ43" s="11">
        <v>4.8016022595035797E-2</v>
      </c>
      <c r="DA43" s="11">
        <v>1.0925167931763301E-2</v>
      </c>
      <c r="DB43" s="11">
        <v>4.0811195569896699E-3</v>
      </c>
      <c r="DC43" s="11">
        <v>0.14606252648183199</v>
      </c>
      <c r="DD43" s="11">
        <v>7.3675769340346406E-2</v>
      </c>
      <c r="DE43" s="11">
        <v>5.4212948577963401E-3</v>
      </c>
      <c r="DF43" s="11">
        <v>2.8673560728720699E-2</v>
      </c>
      <c r="DG43" s="11">
        <v>6.8971028618086997E-4</v>
      </c>
      <c r="DH43" s="11">
        <v>0.124937508124026</v>
      </c>
      <c r="DI43" s="11">
        <v>1.46581863019198E-2</v>
      </c>
      <c r="DJ43" s="11">
        <v>3.5906234420871798E-2</v>
      </c>
      <c r="DK43" s="11">
        <v>7.3103658218656702E-3</v>
      </c>
      <c r="DL43" s="10">
        <v>24.289283645289903</v>
      </c>
      <c r="DM43" s="11">
        <v>7.7394563176490401</v>
      </c>
      <c r="DN43" s="11">
        <v>9.9844854511520306E-4</v>
      </c>
      <c r="DO43" s="11">
        <v>6.5649082108004186E-2</v>
      </c>
      <c r="DP43" s="11">
        <v>2.0102160237209102E-3</v>
      </c>
      <c r="DQ43" s="11">
        <v>1.3167769488715399E-2</v>
      </c>
      <c r="DR43" s="11">
        <v>-0.12489731389101501</v>
      </c>
      <c r="DS43" s="11">
        <v>2.3161794792702302</v>
      </c>
      <c r="DT43" s="10">
        <v>34.301847644483701</v>
      </c>
      <c r="DW43" s="50">
        <f t="shared" si="1"/>
        <v>2.3952855492909014E-2</v>
      </c>
      <c r="DX43" s="25">
        <f t="shared" si="2"/>
        <v>6.9657020496298842E-3</v>
      </c>
      <c r="DY43" s="43">
        <f t="shared" si="3"/>
        <v>0.6221591850771675</v>
      </c>
      <c r="DZ43" s="43">
        <f t="shared" si="4"/>
        <v>0.18092938906474226</v>
      </c>
      <c r="EA43" s="45"/>
      <c r="EB43" s="45"/>
      <c r="EC43" s="47" t="str">
        <f t="shared" si="23"/>
        <v/>
      </c>
      <c r="ED43" s="48" t="str">
        <f t="shared" si="24"/>
        <v/>
      </c>
      <c r="EE43" s="24">
        <f t="shared" si="5"/>
        <v>2.7250491401810795E-2</v>
      </c>
      <c r="EF43" s="25">
        <f t="shared" si="6"/>
        <v>7.1218232897649492E-3</v>
      </c>
      <c r="EG43" s="43">
        <f t="shared" si="7"/>
        <v>0.12330645099445614</v>
      </c>
      <c r="EH43" s="44">
        <f t="shared" si="8"/>
        <v>3.2225721786882128E-2</v>
      </c>
      <c r="EI43" s="43">
        <f t="shared" si="9"/>
        <v>3.1772466969349515E-3</v>
      </c>
      <c r="EJ43" s="43">
        <f t="shared" si="10"/>
        <v>8.3036262318764934E-4</v>
      </c>
      <c r="EK43" s="47"/>
      <c r="EL43" s="47"/>
      <c r="EM43" s="47" t="str">
        <f t="shared" si="25"/>
        <v/>
      </c>
      <c r="EN43" s="48" t="str">
        <f t="shared" si="26"/>
        <v/>
      </c>
      <c r="EO43" s="24">
        <f t="shared" si="11"/>
        <v>0.15478086065376745</v>
      </c>
      <c r="EP43" s="25">
        <f t="shared" si="12"/>
        <v>5.3829155565923908E-2</v>
      </c>
      <c r="EQ43" s="43">
        <f t="shared" si="13"/>
        <v>0.22072342257510269</v>
      </c>
      <c r="ER43" s="44">
        <f t="shared" si="14"/>
        <v>7.6762433033732883E-2</v>
      </c>
      <c r="ES43" s="43">
        <f t="shared" si="15"/>
        <v>8.1606396259087777E-2</v>
      </c>
      <c r="ET43" s="43">
        <f t="shared" si="16"/>
        <v>2.8380791919946878E-2</v>
      </c>
      <c r="EU43" s="47"/>
      <c r="EV43" s="47"/>
      <c r="EW43" s="47" t="str">
        <f t="shared" si="27"/>
        <v/>
      </c>
      <c r="EX43" s="48" t="str">
        <f t="shared" si="28"/>
        <v/>
      </c>
      <c r="EY43" s="24">
        <f t="shared" si="17"/>
        <v>0.10108115808129253</v>
      </c>
      <c r="EZ43" s="25">
        <f t="shared" si="18"/>
        <v>3.0504260909766628E-2</v>
      </c>
      <c r="FA43" s="43">
        <f t="shared" si="19"/>
        <v>0.39380995688529119</v>
      </c>
      <c r="FB43" s="43">
        <f t="shared" si="20"/>
        <v>0.11884392602656714</v>
      </c>
      <c r="FC43" s="43">
        <f t="shared" si="21"/>
        <v>3.8227208812481074E-2</v>
      </c>
      <c r="FD43" s="43">
        <f t="shared" si="22"/>
        <v>1.1536202924488119E-2</v>
      </c>
      <c r="FE43" s="47"/>
      <c r="FF43" s="47"/>
      <c r="FG43" s="47" t="str">
        <f t="shared" si="29"/>
        <v/>
      </c>
      <c r="FH43" s="48" t="str">
        <f t="shared" si="30"/>
        <v/>
      </c>
      <c r="FI43" s="52"/>
      <c r="FJ43" s="52"/>
    </row>
    <row r="44" spans="1:166" x14ac:dyDescent="0.35">
      <c r="A44" s="6" t="s">
        <v>73</v>
      </c>
      <c r="B44" s="11">
        <v>0.16955175959636601</v>
      </c>
      <c r="C44" s="11">
        <v>1.4295094553670701E-2</v>
      </c>
      <c r="D44" s="11">
        <v>4.1581602456493602E-2</v>
      </c>
      <c r="E44" s="11">
        <v>7.0992948854355705E-4</v>
      </c>
      <c r="F44" s="11">
        <v>4.1367426463288201E-4</v>
      </c>
      <c r="G44" s="11">
        <v>7.9722370530381601E-4</v>
      </c>
      <c r="H44" s="11">
        <v>1.53826651103943E-2</v>
      </c>
      <c r="I44" s="11">
        <v>9.765337926558919E-4</v>
      </c>
      <c r="J44" s="11">
        <v>1.24573926649696E-4</v>
      </c>
      <c r="K44" s="11">
        <v>6.0181389031127607E-4</v>
      </c>
      <c r="L44" s="11">
        <v>0.125149298442569</v>
      </c>
      <c r="M44" s="11">
        <v>7.6332370421411701E-3</v>
      </c>
      <c r="N44" s="11">
        <v>7.7408004571510799E-3</v>
      </c>
      <c r="O44" s="11">
        <v>3.52316362317854E-2</v>
      </c>
      <c r="P44" s="11">
        <v>0</v>
      </c>
      <c r="Q44" s="11">
        <v>2.47926665122137E-2</v>
      </c>
      <c r="R44" s="11">
        <v>4.4623291732491702E-2</v>
      </c>
      <c r="S44" s="11">
        <v>5.2269235924940198E-4</v>
      </c>
      <c r="T44" s="11">
        <v>5.1107512853921502E-3</v>
      </c>
      <c r="U44" s="11">
        <v>1.26238672352579E-2</v>
      </c>
      <c r="V44" s="11">
        <v>1.83374413240241E-3</v>
      </c>
      <c r="W44" s="11">
        <v>4.8959874480317703E-2</v>
      </c>
      <c r="X44" s="11">
        <v>1.29745314446721E-3</v>
      </c>
      <c r="Y44" s="11">
        <v>8.210135895129609E-4</v>
      </c>
      <c r="Z44" s="11">
        <v>6.0074744683281901E-3</v>
      </c>
      <c r="AA44" s="11">
        <v>7.5403513455046302E-4</v>
      </c>
      <c r="AB44" s="11">
        <v>1.9554428655372102E-4</v>
      </c>
      <c r="AC44" s="11">
        <v>1.9637756602115899E-3</v>
      </c>
      <c r="AD44" s="11">
        <v>1.1746899642538799E-6</v>
      </c>
      <c r="AE44" s="11">
        <v>3.1009550125995496E-4</v>
      </c>
      <c r="AF44" s="11">
        <v>1.2011112909557001E-4</v>
      </c>
      <c r="AG44" s="11">
        <v>1.1579159851046899E-3</v>
      </c>
      <c r="AH44" s="11">
        <v>9.9465806297595796E-3</v>
      </c>
      <c r="AI44" s="11">
        <v>4.5209045816909498E-3</v>
      </c>
      <c r="AJ44" s="11">
        <v>3.66423934148144E-3</v>
      </c>
      <c r="AK44" s="11">
        <v>6.9462468530283802E-3</v>
      </c>
      <c r="AL44" s="11">
        <v>4.9294113702694393E-4</v>
      </c>
      <c r="AM44" s="11">
        <v>7.6527008347028608E-2</v>
      </c>
      <c r="AN44" s="11">
        <v>3.0184776638581402E-3</v>
      </c>
      <c r="AO44" s="11">
        <v>7.2165703099675606E-3</v>
      </c>
      <c r="AP44" s="11">
        <v>3.9924561668754001E-4</v>
      </c>
      <c r="AQ44" s="11">
        <v>5.3187073011752399E-3</v>
      </c>
      <c r="AR44" s="11">
        <v>1.6458539843953398E-3</v>
      </c>
      <c r="AS44" s="11">
        <v>2.1421190540752101E-3</v>
      </c>
      <c r="AT44" s="11">
        <v>5.2848326899766502E-4</v>
      </c>
      <c r="AU44" s="11">
        <v>8.0532164934296394E-3</v>
      </c>
      <c r="AV44" s="11">
        <v>4.30847506206972E-3</v>
      </c>
      <c r="AW44" s="11">
        <v>3.33284068795051E-3</v>
      </c>
      <c r="AX44" s="11">
        <v>1.68128162210733E-2</v>
      </c>
      <c r="AY44" s="11">
        <v>7.5709449169954906E-4</v>
      </c>
      <c r="AZ44" s="11">
        <v>0</v>
      </c>
      <c r="BA44" s="11">
        <v>5.3694464414362703E-3</v>
      </c>
      <c r="BB44" s="11">
        <v>4.1352623804557596E-3</v>
      </c>
      <c r="BC44" s="11">
        <v>7.7563909383515503E-3</v>
      </c>
      <c r="BD44" s="11">
        <v>1.7231822451237E-2</v>
      </c>
      <c r="BE44" s="11">
        <v>2.9799343771128701E-3</v>
      </c>
      <c r="BF44" s="11">
        <v>1.8247009797173E-3</v>
      </c>
      <c r="BG44" s="11">
        <v>3.9133786758813001E-3</v>
      </c>
      <c r="BH44" s="11">
        <v>5.4556677465048093E-3</v>
      </c>
      <c r="BI44" s="11">
        <v>7.9473166463014608E-4</v>
      </c>
      <c r="BJ44" s="11">
        <v>0</v>
      </c>
      <c r="BK44" s="11">
        <v>1.7353278781716597E-2</v>
      </c>
      <c r="BL44" s="11">
        <v>2.7102467557383403E-3</v>
      </c>
      <c r="BM44" s="11">
        <v>4.6788583124471105E-4</v>
      </c>
      <c r="BN44" s="11">
        <v>7.7291048203493196E-4</v>
      </c>
      <c r="BO44" s="11">
        <v>6.17933463047593E-3</v>
      </c>
      <c r="BP44" s="11">
        <v>1.20960788568026E-4</v>
      </c>
      <c r="BQ44" s="11">
        <v>6.3364549499948398E-3</v>
      </c>
      <c r="BR44" s="11">
        <v>3.2538586775663096E-3</v>
      </c>
      <c r="BS44" s="11">
        <v>5.7013826637218101E-2</v>
      </c>
      <c r="BT44" s="11">
        <v>4.7913160457955704E-2</v>
      </c>
      <c r="BU44" s="11">
        <v>4.0047178400855095E-2</v>
      </c>
      <c r="BV44" s="11">
        <v>0.159607667573155</v>
      </c>
      <c r="BW44" s="11">
        <v>7.7358976652169398E-2</v>
      </c>
      <c r="BX44" s="11">
        <v>6.9996026343487311E-2</v>
      </c>
      <c r="BY44" s="11">
        <v>1.0134806472760599E-2</v>
      </c>
      <c r="BZ44" s="11">
        <v>2.81383098119657E-2</v>
      </c>
      <c r="CA44" s="11">
        <v>2.05978927433756E-2</v>
      </c>
      <c r="CB44" s="11">
        <v>3.1296171593571298E-3</v>
      </c>
      <c r="CC44" s="11">
        <v>2.7580202055457498E-4</v>
      </c>
      <c r="CD44" s="11">
        <v>8.0693636424686299E-4</v>
      </c>
      <c r="CE44" s="11">
        <v>5.6809134974275706E-3</v>
      </c>
      <c r="CF44" s="11">
        <v>2.6547025591551702E-3</v>
      </c>
      <c r="CG44" s="11">
        <v>1.9901095435331797E-3</v>
      </c>
      <c r="CH44" s="11">
        <v>8.66995981861856E-4</v>
      </c>
      <c r="CI44" s="11">
        <v>5.40351196342692E-4</v>
      </c>
      <c r="CJ44" s="11">
        <v>1.3571222360228301E-3</v>
      </c>
      <c r="CK44" s="11">
        <v>2.3491120281485599E-2</v>
      </c>
      <c r="CL44" s="11">
        <v>7.4244272662689196E-5</v>
      </c>
      <c r="CM44" s="11">
        <v>1.1112876282305E-2</v>
      </c>
      <c r="CN44" s="11">
        <v>9.282219052982349E-3</v>
      </c>
      <c r="CO44" s="11">
        <v>6.3752767755722601E-3</v>
      </c>
      <c r="CP44" s="11">
        <v>2.05091001592619E-3</v>
      </c>
      <c r="CQ44" s="11">
        <v>1.0940931579817299E-2</v>
      </c>
      <c r="CR44" s="11">
        <v>4.7224467496065001E-3</v>
      </c>
      <c r="CS44" s="11">
        <v>4.7839106079697401E-2</v>
      </c>
      <c r="CT44" s="11">
        <v>5.4787096994007899E-3</v>
      </c>
      <c r="CU44" s="11">
        <v>1.2806408762689899E-2</v>
      </c>
      <c r="CV44" s="11">
        <v>5.2950214862297696E-3</v>
      </c>
      <c r="CW44" s="11">
        <v>2.3724261014434402E-2</v>
      </c>
      <c r="CX44" s="11">
        <v>4.4718297831476206E-3</v>
      </c>
      <c r="CY44" s="11">
        <v>9.8961210316894799E-3</v>
      </c>
      <c r="CZ44" s="11">
        <v>3.7374550373731601E-2</v>
      </c>
      <c r="DA44" s="11">
        <v>1.4566494246566799E-2</v>
      </c>
      <c r="DB44" s="11">
        <v>2.1060833792196001E-3</v>
      </c>
      <c r="DC44" s="11">
        <v>0.86797997152710404</v>
      </c>
      <c r="DD44" s="11">
        <v>5.8061408756243903E-2</v>
      </c>
      <c r="DE44" s="11">
        <v>1.9152070420724999E-3</v>
      </c>
      <c r="DF44" s="11">
        <v>2.7080129706454001E-2</v>
      </c>
      <c r="DG44" s="11">
        <v>7.9463805005478201E-4</v>
      </c>
      <c r="DH44" s="11">
        <v>3.2902886462999797E-2</v>
      </c>
      <c r="DI44" s="11">
        <v>1.69523683887478E-2</v>
      </c>
      <c r="DJ44" s="11">
        <v>1.77139416692048E-2</v>
      </c>
      <c r="DK44" s="11">
        <v>1.3065200054606101E-3</v>
      </c>
      <c r="DL44" s="10">
        <v>2.5979994900100598</v>
      </c>
      <c r="DM44" s="11">
        <v>25.675396078775702</v>
      </c>
      <c r="DN44" s="11">
        <v>26.7993457373938</v>
      </c>
      <c r="DO44" s="11">
        <v>0.56383567302674498</v>
      </c>
      <c r="DP44" s="11">
        <v>1.45156996006576E-2</v>
      </c>
      <c r="DQ44" s="11">
        <v>0.12719846837408599</v>
      </c>
      <c r="DR44" s="11">
        <v>-0.77154873087008302</v>
      </c>
      <c r="DS44" s="11">
        <v>42.860724679891803</v>
      </c>
      <c r="DT44" s="10">
        <v>97.867467096202702</v>
      </c>
      <c r="DW44" s="50">
        <f t="shared" si="1"/>
        <v>1.4832341772489258E-3</v>
      </c>
      <c r="DX44" s="25">
        <f t="shared" si="2"/>
        <v>4.313376061406352E-4</v>
      </c>
      <c r="DY44" s="43">
        <f t="shared" si="3"/>
        <v>3.8526002349447731E-2</v>
      </c>
      <c r="DZ44" s="43">
        <f t="shared" si="4"/>
        <v>1.1203701938962522E-2</v>
      </c>
      <c r="EA44" s="45"/>
      <c r="EB44" s="45"/>
      <c r="EC44" s="47" t="str">
        <f t="shared" si="23"/>
        <v/>
      </c>
      <c r="ED44" s="48" t="str">
        <f t="shared" si="24"/>
        <v/>
      </c>
      <c r="EE44" s="24">
        <f t="shared" si="5"/>
        <v>6.4588462431075019E-3</v>
      </c>
      <c r="EF44" s="25">
        <f t="shared" si="6"/>
        <v>1.6879975087758321E-3</v>
      </c>
      <c r="EG44" s="43">
        <f t="shared" si="7"/>
        <v>2.9225799858550089E-2</v>
      </c>
      <c r="EH44" s="44">
        <f t="shared" si="8"/>
        <v>7.6380634398688389E-3</v>
      </c>
      <c r="EI44" s="43">
        <f t="shared" si="9"/>
        <v>7.5306340679641415E-4</v>
      </c>
      <c r="EJ44" s="43">
        <f t="shared" si="10"/>
        <v>1.9681056132573284E-4</v>
      </c>
      <c r="EK44" s="47"/>
      <c r="EL44" s="47"/>
      <c r="EM44" s="47" t="str">
        <f t="shared" si="25"/>
        <v/>
      </c>
      <c r="EN44" s="48" t="str">
        <f t="shared" si="26"/>
        <v/>
      </c>
      <c r="EO44" s="24">
        <f t="shared" si="11"/>
        <v>1.1797138146169336E-2</v>
      </c>
      <c r="EP44" s="25">
        <f t="shared" si="12"/>
        <v>4.1027681447214342E-3</v>
      </c>
      <c r="EQ44" s="43">
        <f t="shared" si="13"/>
        <v>1.6823169849394536E-2</v>
      </c>
      <c r="ER44" s="44">
        <f t="shared" si="14"/>
        <v>5.8507041704640951E-3</v>
      </c>
      <c r="ES44" s="43">
        <f t="shared" si="15"/>
        <v>6.2199029402803738E-3</v>
      </c>
      <c r="ET44" s="43">
        <f t="shared" si="16"/>
        <v>2.1631364599157257E-3</v>
      </c>
      <c r="EU44" s="47"/>
      <c r="EV44" s="47"/>
      <c r="EW44" s="47" t="str">
        <f t="shared" si="27"/>
        <v/>
      </c>
      <c r="EX44" s="48" t="str">
        <f t="shared" si="28"/>
        <v/>
      </c>
      <c r="EY44" s="24">
        <f t="shared" si="17"/>
        <v>8.1996855329339938E-3</v>
      </c>
      <c r="EZ44" s="25">
        <f t="shared" si="18"/>
        <v>2.4745002097571835E-3</v>
      </c>
      <c r="FA44" s="43">
        <f t="shared" si="19"/>
        <v>3.1945793533555755E-2</v>
      </c>
      <c r="FB44" s="43">
        <f t="shared" si="20"/>
        <v>9.640598103688244E-3</v>
      </c>
      <c r="FC44" s="43">
        <f t="shared" si="21"/>
        <v>3.1009843675520723E-3</v>
      </c>
      <c r="FD44" s="43">
        <f t="shared" si="22"/>
        <v>9.358147257161549E-4</v>
      </c>
      <c r="FE44" s="47"/>
      <c r="FF44" s="47"/>
      <c r="FG44" s="47" t="str">
        <f t="shared" si="29"/>
        <v/>
      </c>
      <c r="FH44" s="48" t="str">
        <f t="shared" si="30"/>
        <v/>
      </c>
      <c r="FI44" s="52"/>
      <c r="FJ44" s="52"/>
    </row>
    <row r="45" spans="1:166" x14ac:dyDescent="0.35">
      <c r="A45" s="6" t="s">
        <v>74</v>
      </c>
      <c r="B45" s="11">
        <v>4.3100268082973496</v>
      </c>
      <c r="C45" s="11">
        <v>0.27601132217959901</v>
      </c>
      <c r="D45" s="11">
        <v>0.101769623910396</v>
      </c>
      <c r="E45" s="11">
        <v>3.0862847944072597E-4</v>
      </c>
      <c r="F45" s="11">
        <v>3.2177407490173701E-6</v>
      </c>
      <c r="G45" s="11">
        <v>3.8470821917619498E-4</v>
      </c>
      <c r="H45" s="11">
        <v>2.0320528282333002E-2</v>
      </c>
      <c r="I45" s="11">
        <v>1.8905607792573702E-5</v>
      </c>
      <c r="J45" s="11">
        <v>1.9558867806050002E-6</v>
      </c>
      <c r="K45" s="11">
        <v>2.4750363548626497E-5</v>
      </c>
      <c r="L45" s="11">
        <v>1.65496713865886E-3</v>
      </c>
      <c r="M45" s="11">
        <v>1.00565345315886E-4</v>
      </c>
      <c r="N45" s="11">
        <v>7.9803351058597006E-4</v>
      </c>
      <c r="O45" s="11">
        <v>4.9885516560275696E-4</v>
      </c>
      <c r="P45" s="11">
        <v>0</v>
      </c>
      <c r="Q45" s="11">
        <v>3.9806562596798498E-4</v>
      </c>
      <c r="R45" s="11">
        <v>3.2674427491079299E-3</v>
      </c>
      <c r="S45" s="11">
        <v>2.6505266748000703E-6</v>
      </c>
      <c r="T45" s="11">
        <v>6.9050936489529409E-5</v>
      </c>
      <c r="U45" s="11">
        <v>1.5731511197652199E-4</v>
      </c>
      <c r="V45" s="11">
        <v>9.92577787953136E-5</v>
      </c>
      <c r="W45" s="11">
        <v>3.3715542399368401E-3</v>
      </c>
      <c r="X45" s="11">
        <v>2.2657060523535501E-5</v>
      </c>
      <c r="Y45" s="11">
        <v>8.8783461954134793E-6</v>
      </c>
      <c r="Z45" s="11">
        <v>1.8841847043638501E-4</v>
      </c>
      <c r="AA45" s="11">
        <v>6.1506330223780297E-6</v>
      </c>
      <c r="AB45" s="11">
        <v>2.4803769085225703E-6</v>
      </c>
      <c r="AC45" s="11">
        <v>2.51524398201233E-5</v>
      </c>
      <c r="AD45" s="11">
        <v>0</v>
      </c>
      <c r="AE45" s="11">
        <v>2.7546947009744499E-6</v>
      </c>
      <c r="AF45" s="11">
        <v>9.6627421474439206E-7</v>
      </c>
      <c r="AG45" s="11">
        <v>1.8165884050556999E-5</v>
      </c>
      <c r="AH45" s="11">
        <v>1.12920417469581E-4</v>
      </c>
      <c r="AI45" s="11">
        <v>1.01759527538558E-5</v>
      </c>
      <c r="AJ45" s="11">
        <v>4.2441290442796498E-5</v>
      </c>
      <c r="AK45" s="11">
        <v>1.9739915322854198E-4</v>
      </c>
      <c r="AL45" s="11">
        <v>4.1733673524971396E-6</v>
      </c>
      <c r="AM45" s="11">
        <v>0.10659010595545901</v>
      </c>
      <c r="AN45" s="11">
        <v>0.12905707794309598</v>
      </c>
      <c r="AO45" s="11">
        <v>1.7634733141978299E-4</v>
      </c>
      <c r="AP45" s="11">
        <v>3.4502996288401102E-3</v>
      </c>
      <c r="AQ45" s="11">
        <v>1.65554953382435E-4</v>
      </c>
      <c r="AR45" s="11">
        <v>3.0736628978695901E-5</v>
      </c>
      <c r="AS45" s="11">
        <v>1.4391195272382901E-5</v>
      </c>
      <c r="AT45" s="11">
        <v>1.1045015501606501E-5</v>
      </c>
      <c r="AU45" s="11">
        <v>3.5618833729662299E-4</v>
      </c>
      <c r="AV45" s="11">
        <v>3.0784202453703801E-5</v>
      </c>
      <c r="AW45" s="11">
        <v>1.0161205377557098E-5</v>
      </c>
      <c r="AX45" s="11">
        <v>1.3972054506386299E-4</v>
      </c>
      <c r="AY45" s="11">
        <v>9.9296848045028084E-6</v>
      </c>
      <c r="AZ45" s="11">
        <v>0</v>
      </c>
      <c r="BA45" s="11">
        <v>1.91599938603173E-4</v>
      </c>
      <c r="BB45" s="11">
        <v>4.4397119460910296E-5</v>
      </c>
      <c r="BC45" s="11">
        <v>4.6829585652141097E-5</v>
      </c>
      <c r="BD45" s="11">
        <v>3.1632473462406399E-4</v>
      </c>
      <c r="BE45" s="11">
        <v>2.25556194484602E-4</v>
      </c>
      <c r="BF45" s="11">
        <v>4.2317542470444597E-5</v>
      </c>
      <c r="BG45" s="11">
        <v>1.97001540090051E-4</v>
      </c>
      <c r="BH45" s="11">
        <v>1.2187080918718701E-4</v>
      </c>
      <c r="BI45" s="11">
        <v>4.8919863622010294E-5</v>
      </c>
      <c r="BJ45" s="11">
        <v>0</v>
      </c>
      <c r="BK45" s="11">
        <v>6.0134600657712394E-4</v>
      </c>
      <c r="BL45" s="11">
        <v>3.0922933127720797E-5</v>
      </c>
      <c r="BM45" s="11">
        <v>6.6237848898097903E-6</v>
      </c>
      <c r="BN45" s="11">
        <v>2.1399629850204002E-5</v>
      </c>
      <c r="BO45" s="11">
        <v>2.1258983046004102E-4</v>
      </c>
      <c r="BP45" s="11">
        <v>5.6102008763917598E-6</v>
      </c>
      <c r="BQ45" s="11">
        <v>1.8433529711214E-4</v>
      </c>
      <c r="BR45" s="11">
        <v>7.3608926178627692E-5</v>
      </c>
      <c r="BS45" s="11">
        <v>1.23186803577442E-3</v>
      </c>
      <c r="BT45" s="11">
        <v>1.1461770169092799E-3</v>
      </c>
      <c r="BU45" s="11">
        <v>2.2913728190449602E-3</v>
      </c>
      <c r="BV45" s="11">
        <v>3.45866161892733E-3</v>
      </c>
      <c r="BW45" s="11">
        <v>5.6872269698970794E-4</v>
      </c>
      <c r="BX45" s="11">
        <v>2.9454452505225698E-4</v>
      </c>
      <c r="BY45" s="11">
        <v>9.0892632254127711E-5</v>
      </c>
      <c r="BZ45" s="11">
        <v>2.4016125003202001E-4</v>
      </c>
      <c r="CA45" s="11">
        <v>3.2426160014188097E-4</v>
      </c>
      <c r="CB45" s="11">
        <v>1.40149244440897E-5</v>
      </c>
      <c r="CC45" s="11">
        <v>1.29596560573783E-3</v>
      </c>
      <c r="CD45" s="11">
        <v>2.1166725448074199E-5</v>
      </c>
      <c r="CE45" s="11">
        <v>7.2014205101933991E-5</v>
      </c>
      <c r="CF45" s="11">
        <v>3.27744694400369E-4</v>
      </c>
      <c r="CG45" s="11">
        <v>1.6618865921639499E-5</v>
      </c>
      <c r="CH45" s="11">
        <v>3.7629615632220003E-3</v>
      </c>
      <c r="CI45" s="11">
        <v>5.4405165332204204E-6</v>
      </c>
      <c r="CJ45" s="11">
        <v>3.4780007926255696E-5</v>
      </c>
      <c r="CK45" s="11">
        <v>1.5369487848933699E-3</v>
      </c>
      <c r="CL45" s="11">
        <v>1.7857123004979201E-6</v>
      </c>
      <c r="CM45" s="11">
        <v>2.27624575942352E-4</v>
      </c>
      <c r="CN45" s="11">
        <v>1.89797604896846E-4</v>
      </c>
      <c r="CO45" s="11">
        <v>2.2582901108576499E-4</v>
      </c>
      <c r="CP45" s="11">
        <v>1.1208120322223599E-3</v>
      </c>
      <c r="CQ45" s="11">
        <v>3.8015032656161095E-5</v>
      </c>
      <c r="CR45" s="11">
        <v>2.93960690339835E-3</v>
      </c>
      <c r="CS45" s="11">
        <v>1.3175784224197899E-2</v>
      </c>
      <c r="CT45" s="11">
        <v>5.54587742220825E-4</v>
      </c>
      <c r="CU45" s="11">
        <v>3.1204967196954399E-3</v>
      </c>
      <c r="CV45" s="11">
        <v>2.31091019983901E-2</v>
      </c>
      <c r="CW45" s="11">
        <v>2.6385602402266301E-3</v>
      </c>
      <c r="CX45" s="11">
        <v>4.4376261998153001E-5</v>
      </c>
      <c r="CY45" s="11">
        <v>2.1893150017674402E-3</v>
      </c>
      <c r="CZ45" s="11">
        <v>6.0886344832629599E-2</v>
      </c>
      <c r="DA45" s="11">
        <v>3.1680590533978301E-2</v>
      </c>
      <c r="DB45" s="11">
        <v>2.8440494963149999E-3</v>
      </c>
      <c r="DC45" s="11">
        <v>3.0575144878969399E-2</v>
      </c>
      <c r="DD45" s="11">
        <v>4.8720909165448203E-2</v>
      </c>
      <c r="DE45" s="11">
        <v>1.10754724309343E-2</v>
      </c>
      <c r="DF45" s="11">
        <v>0.91164252579559801</v>
      </c>
      <c r="DG45" s="11">
        <v>2.8271565402733399E-3</v>
      </c>
      <c r="DH45" s="11">
        <v>3.2411533514952904E-4</v>
      </c>
      <c r="DI45" s="11">
        <v>2.6142627426193899E-4</v>
      </c>
      <c r="DJ45" s="11">
        <v>1.7815586828056701E-2</v>
      </c>
      <c r="DK45" s="11">
        <v>8.3144582570329802E-5</v>
      </c>
      <c r="DL45" s="10">
        <v>6.1473910158655594</v>
      </c>
      <c r="DM45" s="11">
        <v>0.18012377201291102</v>
      </c>
      <c r="DN45" s="11">
        <v>8.180689579548199E-3</v>
      </c>
      <c r="DO45" s="11">
        <v>1.8556502710676798E-2</v>
      </c>
      <c r="DP45" s="11">
        <v>2.3357414255164099E-4</v>
      </c>
      <c r="DQ45" s="11">
        <v>3.8922209834595699E-3</v>
      </c>
      <c r="DR45" s="11">
        <v>-0.12496747011441101</v>
      </c>
      <c r="DS45" s="11">
        <v>11.568163340630401</v>
      </c>
      <c r="DT45" s="10">
        <v>17.801573645810702</v>
      </c>
      <c r="DW45" s="50">
        <f t="shared" si="1"/>
        <v>3.2047467786145343E-5</v>
      </c>
      <c r="DX45" s="25">
        <f t="shared" si="2"/>
        <v>9.3196868368986757E-6</v>
      </c>
      <c r="DY45" s="43">
        <f t="shared" si="3"/>
        <v>8.324112524921122E-4</v>
      </c>
      <c r="DZ45" s="43">
        <f t="shared" si="4"/>
        <v>2.4207254827449771E-4</v>
      </c>
      <c r="EA45" s="45"/>
      <c r="EB45" s="45"/>
      <c r="EC45" s="47" t="str">
        <f t="shared" si="23"/>
        <v/>
      </c>
      <c r="ED45" s="48" t="str">
        <f t="shared" si="24"/>
        <v/>
      </c>
      <c r="EE45" s="24">
        <f t="shared" si="5"/>
        <v>1.5450830312262241E-4</v>
      </c>
      <c r="EF45" s="25">
        <f t="shared" si="6"/>
        <v>4.0380219769821641E-5</v>
      </c>
      <c r="EG45" s="43">
        <f t="shared" si="7"/>
        <v>6.9913860364221616E-4</v>
      </c>
      <c r="EH45" s="44">
        <f t="shared" si="8"/>
        <v>1.8271749733885596E-4</v>
      </c>
      <c r="EI45" s="43">
        <f t="shared" si="9"/>
        <v>1.8014757550858524E-5</v>
      </c>
      <c r="EJ45" s="43">
        <f t="shared" si="10"/>
        <v>4.7080956447136885E-6</v>
      </c>
      <c r="EK45" s="47"/>
      <c r="EL45" s="47"/>
      <c r="EM45" s="47" t="str">
        <f t="shared" si="25"/>
        <v/>
      </c>
      <c r="EN45" s="48" t="str">
        <f t="shared" si="26"/>
        <v/>
      </c>
      <c r="EO45" s="24">
        <f t="shared" si="11"/>
        <v>6.749949127520475E-4</v>
      </c>
      <c r="EP45" s="25">
        <f t="shared" si="12"/>
        <v>2.3474741005617223E-4</v>
      </c>
      <c r="EQ45" s="43">
        <f t="shared" si="13"/>
        <v>9.6256854196390151E-4</v>
      </c>
      <c r="ER45" s="44">
        <f t="shared" si="14"/>
        <v>3.3475877811626722E-4</v>
      </c>
      <c r="ES45" s="43">
        <f t="shared" si="15"/>
        <v>3.5588316339789779E-4</v>
      </c>
      <c r="ET45" s="43">
        <f t="shared" si="16"/>
        <v>1.2376782300423439E-4</v>
      </c>
      <c r="EU45" s="47"/>
      <c r="EV45" s="47"/>
      <c r="EW45" s="47" t="str">
        <f t="shared" si="27"/>
        <v/>
      </c>
      <c r="EX45" s="48" t="str">
        <f t="shared" si="28"/>
        <v/>
      </c>
      <c r="EY45" s="24">
        <f t="shared" si="17"/>
        <v>1.7768530842688951E-4</v>
      </c>
      <c r="EZ45" s="25">
        <f t="shared" si="18"/>
        <v>5.362185308291716E-5</v>
      </c>
      <c r="FA45" s="43">
        <f t="shared" si="19"/>
        <v>6.9225803284196261E-4</v>
      </c>
      <c r="FB45" s="43">
        <f t="shared" si="20"/>
        <v>2.089095539814674E-4</v>
      </c>
      <c r="FC45" s="43">
        <f t="shared" si="21"/>
        <v>6.7197621367595954E-5</v>
      </c>
      <c r="FD45" s="43">
        <f t="shared" si="22"/>
        <v>2.0278890879587408E-5</v>
      </c>
      <c r="FE45" s="47"/>
      <c r="FF45" s="47"/>
      <c r="FG45" s="47" t="str">
        <f t="shared" si="29"/>
        <v/>
      </c>
      <c r="FH45" s="48" t="str">
        <f t="shared" si="30"/>
        <v/>
      </c>
      <c r="FI45" s="52"/>
      <c r="FJ45" s="52"/>
    </row>
    <row r="46" spans="1:166" x14ac:dyDescent="0.35">
      <c r="A46" s="6" t="s">
        <v>75</v>
      </c>
      <c r="B46" s="11">
        <v>32.6683068996172</v>
      </c>
      <c r="C46" s="11">
        <v>1.7524245971228598</v>
      </c>
      <c r="D46" s="11">
        <v>17.317776075483199</v>
      </c>
      <c r="E46" s="11">
        <v>1.33944855489648E-2</v>
      </c>
      <c r="F46" s="11">
        <v>3.1031904452387999E-3</v>
      </c>
      <c r="G46" s="11">
        <v>3.1065868118136601E-2</v>
      </c>
      <c r="H46" s="11">
        <v>3.6386846582928101</v>
      </c>
      <c r="I46" s="11">
        <v>6.0283520097814396E-2</v>
      </c>
      <c r="J46" s="11">
        <v>1.1105952386696599E-2</v>
      </c>
      <c r="K46" s="11">
        <v>3.5121053076583301E-2</v>
      </c>
      <c r="L46" s="11">
        <v>10.017288658264599</v>
      </c>
      <c r="M46" s="11">
        <v>0.77154896316199006</v>
      </c>
      <c r="N46" s="11">
        <v>0.13650915580647899</v>
      </c>
      <c r="O46" s="11">
        <v>0.526430890863409</v>
      </c>
      <c r="P46" s="11">
        <v>0</v>
      </c>
      <c r="Q46" s="11">
        <v>0.93966582566623491</v>
      </c>
      <c r="R46" s="11">
        <v>0.31502341982842702</v>
      </c>
      <c r="S46" s="11">
        <v>5.2989342347445796E-3</v>
      </c>
      <c r="T46" s="11">
        <v>0.19052872545026001</v>
      </c>
      <c r="U46" s="11">
        <v>0.16062339314687299</v>
      </c>
      <c r="V46" s="11">
        <v>0.11652443700748699</v>
      </c>
      <c r="W46" s="11">
        <v>1.2746717929989799</v>
      </c>
      <c r="X46" s="11">
        <v>6.2355178635211499E-2</v>
      </c>
      <c r="Y46" s="11">
        <v>2.66226963751897E-2</v>
      </c>
      <c r="Z46" s="11">
        <v>0.183873223727018</v>
      </c>
      <c r="AA46" s="11">
        <v>3.2909123498891498E-3</v>
      </c>
      <c r="AB46" s="11">
        <v>1.18908856342122E-2</v>
      </c>
      <c r="AC46" s="11">
        <v>0.133937476374972</v>
      </c>
      <c r="AD46" s="11">
        <v>6.1522884881410592E-4</v>
      </c>
      <c r="AE46" s="11">
        <v>2.6824607402710699E-3</v>
      </c>
      <c r="AF46" s="11">
        <v>1.7543704794986E-3</v>
      </c>
      <c r="AG46" s="11">
        <v>5.2605617773969202E-2</v>
      </c>
      <c r="AH46" s="11">
        <v>1.1141608927350999</v>
      </c>
      <c r="AI46" s="11">
        <v>0.35440697250463299</v>
      </c>
      <c r="AJ46" s="11">
        <v>0.51013018659726606</v>
      </c>
      <c r="AK46" s="11">
        <v>0.82468202906910004</v>
      </c>
      <c r="AL46" s="11">
        <v>0.44488312971128097</v>
      </c>
      <c r="AM46" s="11">
        <v>4.0524312878687097</v>
      </c>
      <c r="AN46" s="11">
        <v>1.59680087992537E-2</v>
      </c>
      <c r="AO46" s="11">
        <v>7.8373581850696503</v>
      </c>
      <c r="AP46" s="11">
        <v>0.205616010836632</v>
      </c>
      <c r="AQ46" s="11">
        <v>12.472751642524001</v>
      </c>
      <c r="AR46" s="11">
        <v>0.240986804062015</v>
      </c>
      <c r="AS46" s="11">
        <v>0.45002326598933201</v>
      </c>
      <c r="AT46" s="11">
        <v>8.5300710995573403E-2</v>
      </c>
      <c r="AU46" s="11">
        <v>1.31433757090703</v>
      </c>
      <c r="AV46" s="11">
        <v>0.5973580428067089</v>
      </c>
      <c r="AW46" s="11">
        <v>0.60111854755587901</v>
      </c>
      <c r="AX46" s="11">
        <v>0.56883470421681603</v>
      </c>
      <c r="AY46" s="11">
        <v>7.3840280990381896E-2</v>
      </c>
      <c r="AZ46" s="11">
        <v>0</v>
      </c>
      <c r="BA46" s="11">
        <v>0.240543076482826</v>
      </c>
      <c r="BB46" s="11">
        <v>0.21094620116259299</v>
      </c>
      <c r="BC46" s="11">
        <v>0.39812509631251897</v>
      </c>
      <c r="BD46" s="11">
        <v>0.67471557470524801</v>
      </c>
      <c r="BE46" s="11">
        <v>0.31173432494398701</v>
      </c>
      <c r="BF46" s="11">
        <v>0.184788620538649</v>
      </c>
      <c r="BG46" s="11">
        <v>0.22714881747481899</v>
      </c>
      <c r="BH46" s="11">
        <v>0.23975470687862099</v>
      </c>
      <c r="BI46" s="11">
        <v>0.21684733425047797</v>
      </c>
      <c r="BJ46" s="11">
        <v>0</v>
      </c>
      <c r="BK46" s="11">
        <v>0.49462021350198904</v>
      </c>
      <c r="BL46" s="11">
        <v>0.11819453015235601</v>
      </c>
      <c r="BM46" s="11">
        <v>0.11507680171200199</v>
      </c>
      <c r="BN46" s="11">
        <v>5.1317027499203402E-2</v>
      </c>
      <c r="BO46" s="11">
        <v>0.56454078305309696</v>
      </c>
      <c r="BP46" s="11">
        <v>2.1592679967425199E-2</v>
      </c>
      <c r="BQ46" s="11">
        <v>4.7210600919534702</v>
      </c>
      <c r="BR46" s="11">
        <v>0.35132071997124803</v>
      </c>
      <c r="BS46" s="11">
        <v>2.2662986505929501</v>
      </c>
      <c r="BT46" s="11">
        <v>5.1400789125613704</v>
      </c>
      <c r="BU46" s="11">
        <v>3.1315069848756503</v>
      </c>
      <c r="BV46" s="11">
        <v>23.46845769318</v>
      </c>
      <c r="BW46" s="11">
        <v>1.27956748756901</v>
      </c>
      <c r="BX46" s="11">
        <v>1.07082024942483</v>
      </c>
      <c r="BY46" s="11">
        <v>0.17219515292000201</v>
      </c>
      <c r="BZ46" s="11">
        <v>0.15223942910809599</v>
      </c>
      <c r="CA46" s="11">
        <v>0.25781149249803603</v>
      </c>
      <c r="CB46" s="11">
        <v>0.10856481813443601</v>
      </c>
      <c r="CC46" s="11">
        <v>6.6740496677104898E-3</v>
      </c>
      <c r="CD46" s="11">
        <v>1.72791845464009E-2</v>
      </c>
      <c r="CE46" s="11">
        <v>0.185834692838828</v>
      </c>
      <c r="CF46" s="11">
        <v>6.4698688324427406E-2</v>
      </c>
      <c r="CG46" s="11">
        <v>0.14217270113894098</v>
      </c>
      <c r="CH46" s="11">
        <v>9.1014721599002105E-2</v>
      </c>
      <c r="CI46" s="11">
        <v>1.9641212065937999E-3</v>
      </c>
      <c r="CJ46" s="11">
        <v>2.61226299097485E-2</v>
      </c>
      <c r="CK46" s="11">
        <v>0.16127738741273298</v>
      </c>
      <c r="CL46" s="11">
        <v>3.87444345399568E-3</v>
      </c>
      <c r="CM46" s="11">
        <v>6.3825286402852302E-2</v>
      </c>
      <c r="CN46" s="11">
        <v>2.09010646482841E-2</v>
      </c>
      <c r="CO46" s="11">
        <v>2.7127442431806603E-2</v>
      </c>
      <c r="CP46" s="11">
        <v>0.25744362124411102</v>
      </c>
      <c r="CQ46" s="11">
        <v>0.12290846618830699</v>
      </c>
      <c r="CR46" s="11">
        <v>0.20373420954139998</v>
      </c>
      <c r="CS46" s="11">
        <v>0.93240276716537596</v>
      </c>
      <c r="CT46" s="11">
        <v>5.5007840148457797E-2</v>
      </c>
      <c r="CU46" s="11">
        <v>0.13879223675395699</v>
      </c>
      <c r="CV46" s="11">
        <v>0.96952497495940004</v>
      </c>
      <c r="CW46" s="11">
        <v>0.58372090133893895</v>
      </c>
      <c r="CX46" s="11">
        <v>0.23067516539937699</v>
      </c>
      <c r="CY46" s="11">
        <v>0.40128054143734898</v>
      </c>
      <c r="CZ46" s="11">
        <v>0.77083891176387198</v>
      </c>
      <c r="DA46" s="11">
        <v>0.40677246568529196</v>
      </c>
      <c r="DB46" s="11">
        <v>5.4281310022100904E-2</v>
      </c>
      <c r="DC46" s="11">
        <v>1.99784476064592</v>
      </c>
      <c r="DD46" s="11">
        <v>2.6463072280390003</v>
      </c>
      <c r="DE46" s="11">
        <v>0.119756386059298</v>
      </c>
      <c r="DF46" s="11">
        <v>0.39011223782731097</v>
      </c>
      <c r="DG46" s="11">
        <v>0.10365554673659201</v>
      </c>
      <c r="DH46" s="11">
        <v>0.59995016108895804</v>
      </c>
      <c r="DI46" s="11">
        <v>0.49413766687595401</v>
      </c>
      <c r="DJ46" s="11">
        <v>1.6575300753203901</v>
      </c>
      <c r="DK46" s="11">
        <v>1.5541948693871E-2</v>
      </c>
      <c r="DL46" s="10">
        <v>162.38405012873901</v>
      </c>
      <c r="DM46" s="11">
        <v>19.690990997230401</v>
      </c>
      <c r="DN46" s="11">
        <v>0.54002795610574295</v>
      </c>
      <c r="DO46" s="11">
        <v>3.6218433514235002</v>
      </c>
      <c r="DP46" s="11">
        <v>5.9490505362709098E-2</v>
      </c>
      <c r="DQ46" s="11">
        <v>0.83345057883234097</v>
      </c>
      <c r="DR46" s="11">
        <v>-1.39142080102668</v>
      </c>
      <c r="DS46" s="11">
        <v>76.312238003303307</v>
      </c>
      <c r="DT46" s="10">
        <v>262.05067071997001</v>
      </c>
      <c r="DW46" s="50">
        <f t="shared" si="1"/>
        <v>5.8958533616795698E-2</v>
      </c>
      <c r="DX46" s="25">
        <f t="shared" si="2"/>
        <v>1.7145662594560629E-2</v>
      </c>
      <c r="DY46" s="43">
        <f t="shared" si="3"/>
        <v>1.5314079458805896</v>
      </c>
      <c r="DZ46" s="43">
        <f t="shared" si="4"/>
        <v>0.44534696377214239</v>
      </c>
      <c r="EA46" s="45"/>
      <c r="EB46" s="45"/>
      <c r="EC46" s="47" t="str">
        <f t="shared" si="23"/>
        <v/>
      </c>
      <c r="ED46" s="48" t="str">
        <f t="shared" si="24"/>
        <v/>
      </c>
      <c r="EE46" s="24">
        <f t="shared" si="5"/>
        <v>0.69289896672137807</v>
      </c>
      <c r="EF46" s="25">
        <f t="shared" si="6"/>
        <v>0.1810867894412527</v>
      </c>
      <c r="EG46" s="43">
        <f t="shared" si="7"/>
        <v>3.1353163957425547</v>
      </c>
      <c r="EH46" s="44">
        <f t="shared" si="8"/>
        <v>0.81940428151315658</v>
      </c>
      <c r="EI46" s="43">
        <f t="shared" si="9"/>
        <v>8.0787935926133383E-2</v>
      </c>
      <c r="EJ46" s="43">
        <f t="shared" si="10"/>
        <v>2.1113652415550299E-2</v>
      </c>
      <c r="EK46" s="47"/>
      <c r="EL46" s="47"/>
      <c r="EM46" s="47" t="str">
        <f t="shared" si="25"/>
        <v/>
      </c>
      <c r="EN46" s="48" t="str">
        <f t="shared" si="26"/>
        <v/>
      </c>
      <c r="EO46" s="24">
        <f t="shared" si="11"/>
        <v>0.92248248144951561</v>
      </c>
      <c r="EP46" s="25">
        <f t="shared" si="12"/>
        <v>0.32081778581050185</v>
      </c>
      <c r="EQ46" s="43">
        <f t="shared" si="13"/>
        <v>1.3154952731951661</v>
      </c>
      <c r="ER46" s="44">
        <f t="shared" si="14"/>
        <v>0.45749842330610258</v>
      </c>
      <c r="ES46" s="43">
        <f t="shared" si="15"/>
        <v>0.48636808585547425</v>
      </c>
      <c r="ET46" s="43">
        <f t="shared" si="16"/>
        <v>0.16914742071617825</v>
      </c>
      <c r="EU46" s="47"/>
      <c r="EV46" s="47"/>
      <c r="EW46" s="47" t="str">
        <f t="shared" si="27"/>
        <v/>
      </c>
      <c r="EX46" s="48" t="str">
        <f t="shared" si="28"/>
        <v/>
      </c>
      <c r="EY46" s="24">
        <f t="shared" si="17"/>
        <v>1.2056687247737699</v>
      </c>
      <c r="EZ46" s="25">
        <f t="shared" si="18"/>
        <v>0.36384657684339811</v>
      </c>
      <c r="FA46" s="43">
        <f t="shared" si="19"/>
        <v>4.6972586932497373</v>
      </c>
      <c r="FB46" s="43">
        <f t="shared" si="20"/>
        <v>1.4175382183920382</v>
      </c>
      <c r="FC46" s="43">
        <f t="shared" si="21"/>
        <v>0.45596381141120501</v>
      </c>
      <c r="FD46" s="43">
        <f t="shared" si="22"/>
        <v>0.1376007094963545</v>
      </c>
      <c r="FE46" s="47"/>
      <c r="FF46" s="47"/>
      <c r="FG46" s="47" t="str">
        <f t="shared" si="29"/>
        <v/>
      </c>
      <c r="FH46" s="48" t="str">
        <f t="shared" si="30"/>
        <v/>
      </c>
      <c r="FI46" s="52"/>
      <c r="FJ46" s="52"/>
    </row>
    <row r="47" spans="1:166" x14ac:dyDescent="0.35">
      <c r="A47" s="19" t="s">
        <v>76</v>
      </c>
      <c r="B47" s="11">
        <v>6.9455277883087599E-2</v>
      </c>
      <c r="C47" s="11">
        <v>7.1328418259851093E-3</v>
      </c>
      <c r="D47" s="11">
        <v>1.7879416029304297E-2</v>
      </c>
      <c r="E47" s="11">
        <v>1.7945982954455401E-3</v>
      </c>
      <c r="F47" s="11">
        <v>1.82803751819131E-4</v>
      </c>
      <c r="G47" s="11">
        <v>4.2476222817453601E-3</v>
      </c>
      <c r="H47" s="11">
        <v>4.32443967010505E-2</v>
      </c>
      <c r="I47" s="11">
        <v>2.2775245735945399E-3</v>
      </c>
      <c r="J47" s="11">
        <v>9.8741744558554609E-4</v>
      </c>
      <c r="K47" s="11">
        <v>5.6804180795461102E-4</v>
      </c>
      <c r="L47" s="11">
        <v>0.120945557162671</v>
      </c>
      <c r="M47" s="11">
        <v>8.4252063455030994E-3</v>
      </c>
      <c r="N47" s="11">
        <v>1.2816891147809499E-3</v>
      </c>
      <c r="O47" s="11">
        <v>0.69539486518233007</v>
      </c>
      <c r="P47" s="11">
        <v>0</v>
      </c>
      <c r="Q47" s="11">
        <v>4.3845112324516697E-2</v>
      </c>
      <c r="R47" s="11">
        <v>5.8838508982068195E-2</v>
      </c>
      <c r="S47" s="11">
        <v>2.3374955413666001E-4</v>
      </c>
      <c r="T47" s="11">
        <v>1.01109378555232E-2</v>
      </c>
      <c r="U47" s="11">
        <v>4.4751990104016599E-2</v>
      </c>
      <c r="V47" s="11">
        <v>7.5561703026111697E-3</v>
      </c>
      <c r="W47" s="11">
        <v>7.1216626679443895E-2</v>
      </c>
      <c r="X47" s="11">
        <v>1.9929268064295898E-2</v>
      </c>
      <c r="Y47" s="11">
        <v>1.61614946992144E-3</v>
      </c>
      <c r="Z47" s="11">
        <v>4.7607435242397501E-2</v>
      </c>
      <c r="AA47" s="11">
        <v>3.0144584983205798E-4</v>
      </c>
      <c r="AB47" s="11">
        <v>1.3197358334519601E-4</v>
      </c>
      <c r="AC47" s="11">
        <v>9.8117975499993604E-4</v>
      </c>
      <c r="AD47" s="11">
        <v>6.3177751102306098E-7</v>
      </c>
      <c r="AE47" s="11">
        <v>9.967466987037039E-5</v>
      </c>
      <c r="AF47" s="11">
        <v>5.16916897476271E-5</v>
      </c>
      <c r="AG47" s="11">
        <v>1.3033484113549501E-3</v>
      </c>
      <c r="AH47" s="11">
        <v>5.1667176285663001E-3</v>
      </c>
      <c r="AI47" s="11">
        <v>1.19454542574106E-3</v>
      </c>
      <c r="AJ47" s="11">
        <v>4.90027993617891E-3</v>
      </c>
      <c r="AK47" s="11">
        <v>6.7291489986646101E-3</v>
      </c>
      <c r="AL47" s="11">
        <v>1.23607042699321E-3</v>
      </c>
      <c r="AM47" s="11">
        <v>3.5166565721509897E-2</v>
      </c>
      <c r="AN47" s="11">
        <v>2.27730017127985E-4</v>
      </c>
      <c r="AO47" s="11">
        <v>0.10581954861721099</v>
      </c>
      <c r="AP47" s="11">
        <v>2.69128481351588E-2</v>
      </c>
      <c r="AQ47" s="11">
        <v>3.70644308942919E-2</v>
      </c>
      <c r="AR47" s="11">
        <v>3.0317356227055902E-2</v>
      </c>
      <c r="AS47" s="11">
        <v>4.4992588264466402E-3</v>
      </c>
      <c r="AT47" s="11">
        <v>3.6160495852021902E-3</v>
      </c>
      <c r="AU47" s="11">
        <v>6.2065739263838203E-2</v>
      </c>
      <c r="AV47" s="11">
        <v>5.28450840439565E-3</v>
      </c>
      <c r="AW47" s="11">
        <v>5.4650364510652897E-3</v>
      </c>
      <c r="AX47" s="11">
        <v>6.72750889242102E-3</v>
      </c>
      <c r="AY47" s="11">
        <v>5.9791405311787605E-4</v>
      </c>
      <c r="AZ47" s="11">
        <v>0</v>
      </c>
      <c r="BA47" s="11">
        <v>2.05115626470888E-3</v>
      </c>
      <c r="BB47" s="11">
        <v>9.9505956167755707E-4</v>
      </c>
      <c r="BC47" s="11">
        <v>2.4100969793083098E-3</v>
      </c>
      <c r="BD47" s="11">
        <v>6.2219358217249403E-3</v>
      </c>
      <c r="BE47" s="11">
        <v>1.11480390182535E-3</v>
      </c>
      <c r="BF47" s="11">
        <v>9.7114701936160206E-4</v>
      </c>
      <c r="BG47" s="11">
        <v>1.18350951771982E-3</v>
      </c>
      <c r="BH47" s="11">
        <v>8.6025407498953009E-3</v>
      </c>
      <c r="BI47" s="11">
        <v>2.4123063081386001E-3</v>
      </c>
      <c r="BJ47" s="11">
        <v>0</v>
      </c>
      <c r="BK47" s="11">
        <v>4.49600821564635E-2</v>
      </c>
      <c r="BL47" s="11">
        <v>1.1154591307456301E-3</v>
      </c>
      <c r="BM47" s="11">
        <v>3.6473160029086999E-4</v>
      </c>
      <c r="BN47" s="11">
        <v>3.1197285186820001E-3</v>
      </c>
      <c r="BO47" s="11">
        <v>1.3717013675179E-2</v>
      </c>
      <c r="BP47" s="11">
        <v>7.3707265143365099E-5</v>
      </c>
      <c r="BQ47" s="11">
        <v>0.13356346926896098</v>
      </c>
      <c r="BR47" s="11">
        <v>1.0843457518159799E-2</v>
      </c>
      <c r="BS47" s="11">
        <v>0.100320862502976</v>
      </c>
      <c r="BT47" s="11">
        <v>3.4059066875869196E-2</v>
      </c>
      <c r="BU47" s="11">
        <v>2.5153591675492498E-2</v>
      </c>
      <c r="BV47" s="11">
        <v>0.33662723611366496</v>
      </c>
      <c r="BW47" s="11">
        <v>0.60563650434202598</v>
      </c>
      <c r="BX47" s="11">
        <v>0.438459784098161</v>
      </c>
      <c r="BY47" s="11">
        <v>0.137282178001712</v>
      </c>
      <c r="BZ47" s="11">
        <v>0.24801252584613301</v>
      </c>
      <c r="CA47" s="11">
        <v>5.9601263466012099E-2</v>
      </c>
      <c r="CB47" s="11">
        <v>5.1449964782975303E-2</v>
      </c>
      <c r="CC47" s="11">
        <v>1.29871514688611E-4</v>
      </c>
      <c r="CD47" s="11">
        <v>4.4912773651098703E-4</v>
      </c>
      <c r="CE47" s="11">
        <v>4.3194939918592299E-3</v>
      </c>
      <c r="CF47" s="11">
        <v>5.7173595268786301E-3</v>
      </c>
      <c r="CG47" s="11">
        <v>1.3953179718559901E-3</v>
      </c>
      <c r="CH47" s="11">
        <v>4.4825113621471902E-4</v>
      </c>
      <c r="CI47" s="11">
        <v>6.58401457888681E-3</v>
      </c>
      <c r="CJ47" s="11">
        <v>5.9094374805142606E-4</v>
      </c>
      <c r="CK47" s="11">
        <v>4.6214936211817301E-3</v>
      </c>
      <c r="CL47" s="11">
        <v>3.2819521991922999E-5</v>
      </c>
      <c r="CM47" s="11">
        <v>4.4547553278618396E-3</v>
      </c>
      <c r="CN47" s="11">
        <v>1.3959666118738001E-3</v>
      </c>
      <c r="CO47" s="11">
        <v>8.6164465418627802E-4</v>
      </c>
      <c r="CP47" s="11">
        <v>0.106543477507446</v>
      </c>
      <c r="CQ47" s="11">
        <v>3.5686388215862997E-3</v>
      </c>
      <c r="CR47" s="11">
        <v>3.06917933181605E-2</v>
      </c>
      <c r="CS47" s="11">
        <v>0.150720382550075</v>
      </c>
      <c r="CT47" s="11">
        <v>1.03053346602011E-3</v>
      </c>
      <c r="CU47" s="11">
        <v>8.0175765875254101E-2</v>
      </c>
      <c r="CV47" s="11">
        <v>0.20410045720132899</v>
      </c>
      <c r="CW47" s="11">
        <v>9.6990729316443706E-3</v>
      </c>
      <c r="CX47" s="11">
        <v>3.4712743939513499E-2</v>
      </c>
      <c r="CY47" s="11">
        <v>4.8046071101268704E-2</v>
      </c>
      <c r="CZ47" s="11">
        <v>0.18729428240360199</v>
      </c>
      <c r="DA47" s="11">
        <v>8.5907564440720494E-2</v>
      </c>
      <c r="DB47" s="11">
        <v>1.2851742934641102E-2</v>
      </c>
      <c r="DC47" s="11">
        <v>0.29831242929157997</v>
      </c>
      <c r="DD47" s="11">
        <v>0.385098147056675</v>
      </c>
      <c r="DE47" s="11">
        <v>9.3577927331438108E-4</v>
      </c>
      <c r="DF47" s="11">
        <v>3.3264984836909803E-2</v>
      </c>
      <c r="DG47" s="11">
        <v>2.2729205682736901E-3</v>
      </c>
      <c r="DH47" s="11">
        <v>6.4397068647521705E-2</v>
      </c>
      <c r="DI47" s="11">
        <v>3.5656548205494999E-2</v>
      </c>
      <c r="DJ47" s="11">
        <v>0.48362225898821098</v>
      </c>
      <c r="DK47" s="11">
        <v>1.38522895322554E-2</v>
      </c>
      <c r="DL47" s="10">
        <v>6.1994636060179795</v>
      </c>
      <c r="DM47" s="11">
        <v>10.099826637036299</v>
      </c>
      <c r="DN47" s="11">
        <v>0.13583573009282601</v>
      </c>
      <c r="DO47" s="11">
        <v>0.191597473423533</v>
      </c>
      <c r="DP47" s="11">
        <v>3.40204019092707E-3</v>
      </c>
      <c r="DQ47" s="11">
        <v>4.3520725785387897E-2</v>
      </c>
      <c r="DR47" s="11">
        <v>-1.3755479556158801E-2</v>
      </c>
      <c r="DS47" s="11">
        <v>2.8549802532173696</v>
      </c>
      <c r="DT47" s="10">
        <v>19.514870986208201</v>
      </c>
      <c r="DW47" s="50">
        <f t="shared" si="1"/>
        <v>2.6098815100119837E-3</v>
      </c>
      <c r="DX47" s="25">
        <f t="shared" si="2"/>
        <v>7.5897660673331839E-4</v>
      </c>
      <c r="DY47" s="43">
        <f t="shared" si="3"/>
        <v>6.7789903124398684E-2</v>
      </c>
      <c r="DZ47" s="43">
        <f t="shared" si="4"/>
        <v>1.9713902890518678E-2</v>
      </c>
      <c r="EA47" s="45"/>
      <c r="EB47" s="45"/>
      <c r="EC47" s="47" t="str">
        <f t="shared" si="23"/>
        <v/>
      </c>
      <c r="ED47" s="48" t="str">
        <f t="shared" si="24"/>
        <v/>
      </c>
      <c r="EE47" s="24">
        <f t="shared" si="5"/>
        <v>4.5912704157345585E-3</v>
      </c>
      <c r="EF47" s="25">
        <f t="shared" si="6"/>
        <v>1.1999129151195557E-3</v>
      </c>
      <c r="EG47" s="43">
        <f t="shared" si="7"/>
        <v>2.0775157855775404E-2</v>
      </c>
      <c r="EH47" s="44">
        <f t="shared" si="8"/>
        <v>5.4295168804175311E-3</v>
      </c>
      <c r="EI47" s="43">
        <f t="shared" si="9"/>
        <v>5.3531507186539912E-4</v>
      </c>
      <c r="EJ47" s="43">
        <f t="shared" si="10"/>
        <v>1.3990277422739841E-4</v>
      </c>
      <c r="EK47" s="47"/>
      <c r="EL47" s="47"/>
      <c r="EM47" s="47" t="str">
        <f t="shared" si="25"/>
        <v/>
      </c>
      <c r="EN47" s="48" t="str">
        <f t="shared" si="26"/>
        <v/>
      </c>
      <c r="EO47" s="24">
        <f t="shared" si="11"/>
        <v>7.4097703687854314E-3</v>
      </c>
      <c r="EP47" s="25">
        <f t="shared" si="12"/>
        <v>2.5769444633167294E-3</v>
      </c>
      <c r="EQ47" s="43">
        <f t="shared" si="13"/>
        <v>1.0566615726167898E-2</v>
      </c>
      <c r="ER47" s="44">
        <f t="shared" si="14"/>
        <v>3.6748212881537886E-3</v>
      </c>
      <c r="ES47" s="43">
        <f t="shared" si="15"/>
        <v>3.9067146567726011E-3</v>
      </c>
      <c r="ET47" s="43">
        <f t="shared" si="16"/>
        <v>1.3586637916525154E-3</v>
      </c>
      <c r="EU47" s="47"/>
      <c r="EV47" s="47"/>
      <c r="EW47" s="47" t="str">
        <f t="shared" si="27"/>
        <v/>
      </c>
      <c r="EX47" s="48" t="str">
        <f t="shared" si="28"/>
        <v/>
      </c>
      <c r="EY47" s="24">
        <f t="shared" si="17"/>
        <v>1.729389019915124E-2</v>
      </c>
      <c r="EZ47" s="25">
        <f t="shared" si="18"/>
        <v>5.2189483064242681E-3</v>
      </c>
      <c r="FA47" s="43">
        <f t="shared" si="19"/>
        <v>6.737661383172415E-2</v>
      </c>
      <c r="FB47" s="43">
        <f t="shared" si="20"/>
        <v>2.0332907205975921E-2</v>
      </c>
      <c r="FC47" s="43">
        <f t="shared" si="21"/>
        <v>6.5402609583420082E-3</v>
      </c>
      <c r="FD47" s="43">
        <f t="shared" si="22"/>
        <v>1.9737192418272089E-3</v>
      </c>
      <c r="FE47" s="47"/>
      <c r="FF47" s="47"/>
      <c r="FG47" s="47" t="str">
        <f t="shared" si="29"/>
        <v/>
      </c>
      <c r="FH47" s="48" t="str">
        <f t="shared" si="30"/>
        <v/>
      </c>
      <c r="FI47" s="52"/>
      <c r="FJ47" s="52"/>
    </row>
    <row r="48" spans="1:166" s="23" customFormat="1" x14ac:dyDescent="0.35">
      <c r="A48" s="20" t="s">
        <v>77</v>
      </c>
      <c r="B48" s="21">
        <v>0.46093623246999899</v>
      </c>
      <c r="C48" s="21">
        <v>6.5074010531105106E-2</v>
      </c>
      <c r="D48" s="21">
        <v>0.78873295756247996</v>
      </c>
      <c r="E48" s="21">
        <v>2.12205716493515E-2</v>
      </c>
      <c r="F48" s="21">
        <v>1.88230949626456E-3</v>
      </c>
      <c r="G48" s="21">
        <v>4.2926904833102096E-2</v>
      </c>
      <c r="H48" s="21">
        <v>0.19413716875480799</v>
      </c>
      <c r="I48" s="21">
        <v>6.0579796027640295E-3</v>
      </c>
      <c r="J48" s="21">
        <v>5.3917545906097299E-3</v>
      </c>
      <c r="K48" s="21">
        <v>5.4837966398379404E-3</v>
      </c>
      <c r="L48" s="21">
        <v>0.90088113445875306</v>
      </c>
      <c r="M48" s="21">
        <v>0.351432419537965</v>
      </c>
      <c r="N48" s="21">
        <v>3.8218558030712897E-2</v>
      </c>
      <c r="O48" s="21">
        <v>0.98373824176034996</v>
      </c>
      <c r="P48" s="21">
        <v>0</v>
      </c>
      <c r="Q48" s="21">
        <v>4.3086134154247695</v>
      </c>
      <c r="R48" s="21">
        <v>0.837855430997128</v>
      </c>
      <c r="S48" s="21">
        <v>8.7803297997874601E-3</v>
      </c>
      <c r="T48" s="21">
        <v>0.22521214174314</v>
      </c>
      <c r="U48" s="21">
        <v>0.395970245813134</v>
      </c>
      <c r="V48" s="21">
        <v>7.7687869296477502E-2</v>
      </c>
      <c r="W48" s="21">
        <v>0.95938530718592296</v>
      </c>
      <c r="X48" s="21">
        <v>0.55015548392178804</v>
      </c>
      <c r="Y48" s="21">
        <v>4.1236311421067998E-2</v>
      </c>
      <c r="Z48" s="21">
        <v>0.27935690589505302</v>
      </c>
      <c r="AA48" s="21">
        <v>1.54024978536341E-3</v>
      </c>
      <c r="AB48" s="21">
        <v>1.5123597126305698E-3</v>
      </c>
      <c r="AC48" s="21">
        <v>0.12332780035534001</v>
      </c>
      <c r="AD48" s="21">
        <v>1.49383903718643E-5</v>
      </c>
      <c r="AE48" s="21">
        <v>2.3724161715179999E-3</v>
      </c>
      <c r="AF48" s="21">
        <v>6.6108402591956894E-4</v>
      </c>
      <c r="AG48" s="21">
        <v>1.2782925361801301E-2</v>
      </c>
      <c r="AH48" s="21">
        <v>0.76540587090992607</v>
      </c>
      <c r="AI48" s="21">
        <v>4.5007781794549402E-2</v>
      </c>
      <c r="AJ48" s="21">
        <v>0.32505139354089396</v>
      </c>
      <c r="AK48" s="21">
        <v>1.7825523917144399</v>
      </c>
      <c r="AL48" s="21">
        <v>2.4784947527515599E-2</v>
      </c>
      <c r="AM48" s="21">
        <v>0.63957700665516104</v>
      </c>
      <c r="AN48" s="21">
        <v>3.0491718149288599E-3</v>
      </c>
      <c r="AO48" s="21">
        <v>1.1550109140607301</v>
      </c>
      <c r="AP48" s="21">
        <v>7.3102859236381809E-2</v>
      </c>
      <c r="AQ48" s="21">
        <v>1.3715432828041001</v>
      </c>
      <c r="AR48" s="21">
        <v>6.0448491566425303E-3</v>
      </c>
      <c r="AS48" s="21">
        <v>3.4893362412020394E-2</v>
      </c>
      <c r="AT48" s="21">
        <v>1.2210474536981201E-2</v>
      </c>
      <c r="AU48" s="21">
        <v>0.18571787984007301</v>
      </c>
      <c r="AV48" s="21">
        <v>7.5117071625891901E-2</v>
      </c>
      <c r="AW48" s="21">
        <v>7.6558934204184803E-2</v>
      </c>
      <c r="AX48" s="21">
        <v>8.929164472940751E-2</v>
      </c>
      <c r="AY48" s="21">
        <v>4.7972203819660201E-3</v>
      </c>
      <c r="AZ48" s="21">
        <v>0</v>
      </c>
      <c r="BA48" s="21">
        <v>0.19880831685229999</v>
      </c>
      <c r="BB48" s="21">
        <v>8.2263031179685309E-2</v>
      </c>
      <c r="BC48" s="21">
        <v>9.5028659165115506E-2</v>
      </c>
      <c r="BD48" s="21">
        <v>1.6526636553046801</v>
      </c>
      <c r="BE48" s="21">
        <v>8.10747709878053E-2</v>
      </c>
      <c r="BF48" s="21">
        <v>8.5530528830843389E-2</v>
      </c>
      <c r="BG48" s="21">
        <v>0.61444642230025093</v>
      </c>
      <c r="BH48" s="21">
        <v>0.27066894918207102</v>
      </c>
      <c r="BI48" s="21">
        <v>5.1154754807969403E-2</v>
      </c>
      <c r="BJ48" s="21">
        <v>0</v>
      </c>
      <c r="BK48" s="21">
        <v>0.488227294243259</v>
      </c>
      <c r="BL48" s="21">
        <v>0.22719660241747902</v>
      </c>
      <c r="BM48" s="21">
        <v>0.138480675533873</v>
      </c>
      <c r="BN48" s="21">
        <v>4.8120589823873895E-3</v>
      </c>
      <c r="BO48" s="21">
        <v>4.8028634203553404E-2</v>
      </c>
      <c r="BP48" s="21">
        <v>2.7918523825733199E-3</v>
      </c>
      <c r="BQ48" s="21">
        <v>0.79996806583829505</v>
      </c>
      <c r="BR48" s="21">
        <v>0.14041357812326599</v>
      </c>
      <c r="BS48" s="21">
        <v>5.4125883236853998</v>
      </c>
      <c r="BT48" s="21">
        <v>1.57267297814996</v>
      </c>
      <c r="BU48" s="21">
        <v>2.75567885617866</v>
      </c>
      <c r="BV48" s="21">
        <v>22.187398186597701</v>
      </c>
      <c r="BW48" s="21">
        <v>2.1613889191730302</v>
      </c>
      <c r="BX48" s="21">
        <v>2.4161397627791099</v>
      </c>
      <c r="BY48" s="21">
        <v>0.27943485418610003</v>
      </c>
      <c r="BZ48" s="21">
        <v>0.22058927336992501</v>
      </c>
      <c r="CA48" s="21">
        <v>2.60329878129187</v>
      </c>
      <c r="CB48" s="21">
        <v>2.5230078954420001E-2</v>
      </c>
      <c r="CC48" s="21">
        <v>1.3570686696430799E-2</v>
      </c>
      <c r="CD48" s="21">
        <v>2.9406452744494702E-2</v>
      </c>
      <c r="CE48" s="21">
        <v>0.92421447280220392</v>
      </c>
      <c r="CF48" s="21">
        <v>3.02366222853328E-2</v>
      </c>
      <c r="CG48" s="21">
        <v>0.205223038336487</v>
      </c>
      <c r="CH48" s="21">
        <v>1.5792279575652199E-2</v>
      </c>
      <c r="CI48" s="21">
        <v>1.6413245032381701E-3</v>
      </c>
      <c r="CJ48" s="21">
        <v>3.49574815763124E-3</v>
      </c>
      <c r="CK48" s="21">
        <v>1.46302815602659E-2</v>
      </c>
      <c r="CL48" s="21">
        <v>3.0543590370544198E-3</v>
      </c>
      <c r="CM48" s="21">
        <v>1.02914139265228E-2</v>
      </c>
      <c r="CN48" s="21">
        <v>6.1520258158575094E-3</v>
      </c>
      <c r="CO48" s="21">
        <v>4.2772473252057101E-3</v>
      </c>
      <c r="CP48" s="21">
        <v>4.0088499696613697E-2</v>
      </c>
      <c r="CQ48" s="21">
        <v>1.66292688941772</v>
      </c>
      <c r="CR48" s="21">
        <v>5.88365734498036E-2</v>
      </c>
      <c r="CS48" s="21">
        <v>0.20988077020391499</v>
      </c>
      <c r="CT48" s="21">
        <v>7.6399088966117301E-3</v>
      </c>
      <c r="CU48" s="21">
        <v>6.1150723651812795E-2</v>
      </c>
      <c r="CV48" s="21">
        <v>0.18566685930580099</v>
      </c>
      <c r="CW48" s="21">
        <v>0.44449199728452299</v>
      </c>
      <c r="CX48" s="21">
        <v>0.23141778667985299</v>
      </c>
      <c r="CY48" s="21">
        <v>8.6376562366951612E-2</v>
      </c>
      <c r="CZ48" s="21">
        <v>0.36036794758730301</v>
      </c>
      <c r="DA48" s="21">
        <v>0.17636211423124801</v>
      </c>
      <c r="DB48" s="21">
        <v>3.3297169927482398E-2</v>
      </c>
      <c r="DC48" s="21">
        <v>0.98788338060060599</v>
      </c>
      <c r="DD48" s="21">
        <v>0.44387062680657402</v>
      </c>
      <c r="DE48" s="21">
        <v>4.1078913795457701E-2</v>
      </c>
      <c r="DF48" s="21">
        <v>4.5013414466205E-2</v>
      </c>
      <c r="DG48" s="21">
        <v>7.4141895452208197E-3</v>
      </c>
      <c r="DH48" s="21">
        <v>2.07855756364724</v>
      </c>
      <c r="DI48" s="21">
        <v>0.68241687619238101</v>
      </c>
      <c r="DJ48" s="21">
        <v>0.44279164417518901</v>
      </c>
      <c r="DK48" s="21">
        <v>6.8996214662237999E-3</v>
      </c>
      <c r="DL48" s="10">
        <v>72.53469016302779</v>
      </c>
      <c r="DM48" s="21">
        <v>17.9917932858237</v>
      </c>
      <c r="DN48" s="21">
        <v>5.6692387412994994E-5</v>
      </c>
      <c r="DO48" s="21">
        <v>4.9482336482550098</v>
      </c>
      <c r="DP48" s="21">
        <v>8.1264606132583503E-2</v>
      </c>
      <c r="DQ48" s="21">
        <v>0.52343791629285497</v>
      </c>
      <c r="DR48" s="21">
        <v>0.90372313408178406</v>
      </c>
      <c r="DS48" s="21">
        <v>63.403803446064195</v>
      </c>
      <c r="DT48" s="10">
        <v>160.387002892065</v>
      </c>
      <c r="DU48" s="22"/>
      <c r="DV48" s="22"/>
      <c r="DW48" s="50">
        <f t="shared" si="1"/>
        <v>0.14081033430981746</v>
      </c>
      <c r="DX48" s="25">
        <f t="shared" si="2"/>
        <v>4.0948889563556745E-2</v>
      </c>
      <c r="DY48" s="43">
        <f t="shared" si="3"/>
        <v>3.6574529859529479</v>
      </c>
      <c r="DZ48" s="43">
        <f t="shared" si="4"/>
        <v>1.0636196493657928</v>
      </c>
      <c r="EA48" s="45">
        <v>1</v>
      </c>
      <c r="EB48" s="47">
        <f>'Price conversion factors'!C11</f>
        <v>6112.0516432526638</v>
      </c>
      <c r="EC48" s="47">
        <f t="shared" si="23"/>
        <v>621.43835522983818</v>
      </c>
      <c r="ED48" s="48">
        <f t="shared" si="24"/>
        <v>180.71976537513822</v>
      </c>
      <c r="EE48" s="24">
        <f t="shared" si="5"/>
        <v>0.2120013136155775</v>
      </c>
      <c r="EF48" s="25">
        <f t="shared" si="6"/>
        <v>5.5405822614554921E-2</v>
      </c>
      <c r="EG48" s="43">
        <f t="shared" si="7"/>
        <v>0.95929020884968186</v>
      </c>
      <c r="EH48" s="44">
        <f t="shared" si="8"/>
        <v>0.25070723497394132</v>
      </c>
      <c r="EI48" s="43">
        <f t="shared" si="9"/>
        <v>2.4718103739817514E-2</v>
      </c>
      <c r="EJ48" s="43">
        <f t="shared" si="10"/>
        <v>6.4599923831597664E-3</v>
      </c>
      <c r="EK48" s="47">
        <f t="shared" si="31"/>
        <v>1</v>
      </c>
      <c r="EL48" s="47">
        <f t="shared" si="31"/>
        <v>6112.0516432526638</v>
      </c>
      <c r="EM48" s="47">
        <f t="shared" si="25"/>
        <v>195.68054984047774</v>
      </c>
      <c r="EN48" s="48">
        <f t="shared" si="26"/>
        <v>51.140446484400655</v>
      </c>
      <c r="EO48" s="24">
        <f t="shared" si="11"/>
        <v>0.81177065278894678</v>
      </c>
      <c r="EP48" s="25">
        <f t="shared" si="12"/>
        <v>0.28231480667738623</v>
      </c>
      <c r="EQ48" s="43">
        <f t="shared" si="13"/>
        <v>1.1576159744350176</v>
      </c>
      <c r="ER48" s="44">
        <f t="shared" si="14"/>
        <v>0.40259170358828467</v>
      </c>
      <c r="ES48" s="43">
        <f t="shared" si="15"/>
        <v>0.42799657065597729</v>
      </c>
      <c r="ET48" s="43">
        <f t="shared" si="16"/>
        <v>0.14884717584726628</v>
      </c>
      <c r="EU48" s="47">
        <f t="shared" si="32"/>
        <v>1</v>
      </c>
      <c r="EV48" s="47">
        <f t="shared" si="32"/>
        <v>6112.0516432526638</v>
      </c>
      <c r="EW48" s="47">
        <f t="shared" si="27"/>
        <v>392.23870114489432</v>
      </c>
      <c r="EX48" s="48">
        <f t="shared" si="28"/>
        <v>136.41142692787139</v>
      </c>
      <c r="EY48" s="24">
        <f t="shared" si="17"/>
        <v>1.1398555638983006</v>
      </c>
      <c r="EZ48" s="25">
        <f t="shared" si="18"/>
        <v>0.34398548830079162</v>
      </c>
      <c r="FA48" s="43">
        <f t="shared" si="19"/>
        <v>4.4408520736697632</v>
      </c>
      <c r="FB48" s="43">
        <f t="shared" si="20"/>
        <v>1.3401598565773811</v>
      </c>
      <c r="FC48" s="43">
        <f t="shared" si="21"/>
        <v>0.43107437117178232</v>
      </c>
      <c r="FD48" s="43">
        <f t="shared" si="22"/>
        <v>0.13008957692354806</v>
      </c>
      <c r="FE48" s="47">
        <f t="shared" si="33"/>
        <v>1</v>
      </c>
      <c r="FF48" s="47">
        <f t="shared" si="33"/>
        <v>6112.0516432526638</v>
      </c>
      <c r="FG48" s="47">
        <f t="shared" si="29"/>
        <v>983.59476647689826</v>
      </c>
      <c r="FH48" s="48">
        <f t="shared" si="30"/>
        <v>296.8291218227069</v>
      </c>
      <c r="FI48" s="52"/>
      <c r="FJ48" s="52"/>
    </row>
    <row r="49" spans="1:166" x14ac:dyDescent="0.35">
      <c r="A49" s="19" t="s">
        <v>78</v>
      </c>
      <c r="B49" s="11">
        <v>0.10097113223892</v>
      </c>
      <c r="C49" s="11">
        <v>1.6382317858052602E-2</v>
      </c>
      <c r="D49" s="11">
        <v>4.0592135189972699E-2</v>
      </c>
      <c r="E49" s="11">
        <v>2.0559015116027198E-2</v>
      </c>
      <c r="F49" s="11">
        <v>2.38381675079303E-4</v>
      </c>
      <c r="G49" s="11">
        <v>3.3539372042902804E-2</v>
      </c>
      <c r="H49" s="11">
        <v>5.96899748891528E-2</v>
      </c>
      <c r="I49" s="11">
        <v>9.3731418462416095E-3</v>
      </c>
      <c r="J49" s="11">
        <v>4.9635698956805203E-3</v>
      </c>
      <c r="K49" s="11">
        <v>4.1375382313691101E-3</v>
      </c>
      <c r="L49" s="11">
        <v>1.22985860541527</v>
      </c>
      <c r="M49" s="11">
        <v>3.1010265676954099E-2</v>
      </c>
      <c r="N49" s="11">
        <v>7.6947635008050201E-3</v>
      </c>
      <c r="O49" s="11">
        <v>2.3041753954449001E-2</v>
      </c>
      <c r="P49" s="11">
        <v>0</v>
      </c>
      <c r="Q49" s="11">
        <v>2.0832786350405801E-2</v>
      </c>
      <c r="R49" s="11">
        <v>1.7059706118228601E-2</v>
      </c>
      <c r="S49" s="11">
        <v>2.3743540724077499E-4</v>
      </c>
      <c r="T49" s="11">
        <v>2.73681683294495E-3</v>
      </c>
      <c r="U49" s="11">
        <v>2.1116090082445801E-2</v>
      </c>
      <c r="V49" s="11">
        <v>9.0695417992858805E-4</v>
      </c>
      <c r="W49" s="11">
        <v>5.0101231348167498E-2</v>
      </c>
      <c r="X49" s="11">
        <v>5.6490062641031502E-4</v>
      </c>
      <c r="Y49" s="11">
        <v>3.1249396569509003E-4</v>
      </c>
      <c r="Z49" s="11">
        <v>4.0009829460192501E-3</v>
      </c>
      <c r="AA49" s="11">
        <v>2.5259040343796399E-4</v>
      </c>
      <c r="AB49" s="11">
        <v>3.1064845631036001E-4</v>
      </c>
      <c r="AC49" s="11">
        <v>4.5126250983980902E-3</v>
      </c>
      <c r="AD49" s="11">
        <v>7.1933429608825505E-7</v>
      </c>
      <c r="AE49" s="11">
        <v>5.8264125483082295E-4</v>
      </c>
      <c r="AF49" s="11">
        <v>9.6488779884539391E-4</v>
      </c>
      <c r="AG49" s="11">
        <v>1.58321703252343E-3</v>
      </c>
      <c r="AH49" s="11">
        <v>1.9508040055437399E-2</v>
      </c>
      <c r="AI49" s="11">
        <v>4.5147915335672596E-3</v>
      </c>
      <c r="AJ49" s="11">
        <v>9.532498182849309E-3</v>
      </c>
      <c r="AK49" s="11">
        <v>3.7482759219723598E-2</v>
      </c>
      <c r="AL49" s="11">
        <v>1.9810622347508698E-3</v>
      </c>
      <c r="AM49" s="11">
        <v>2.43824731216404E-3</v>
      </c>
      <c r="AN49" s="11">
        <v>4.12269295888144E-5</v>
      </c>
      <c r="AO49" s="11">
        <v>1.35316979817438E-2</v>
      </c>
      <c r="AP49" s="11">
        <v>1.2986747872553299E-4</v>
      </c>
      <c r="AQ49" s="11">
        <v>6.2159763039871099E-2</v>
      </c>
      <c r="AR49" s="11">
        <v>0.100031140619606</v>
      </c>
      <c r="AS49" s="11">
        <v>3.5008797464547805E-4</v>
      </c>
      <c r="AT49" s="11">
        <v>3.7855806199804497E-4</v>
      </c>
      <c r="AU49" s="11">
        <v>3.6580100635154399E-2</v>
      </c>
      <c r="AV49" s="11">
        <v>3.2315675420888303E-3</v>
      </c>
      <c r="AW49" s="11">
        <v>9.5589205297454702E-4</v>
      </c>
      <c r="AX49" s="11">
        <v>3.1253881356409101E-2</v>
      </c>
      <c r="AY49" s="11">
        <v>1.2105058740972601E-4</v>
      </c>
      <c r="AZ49" s="11">
        <v>0</v>
      </c>
      <c r="BA49" s="11">
        <v>8.6070163283970304E-3</v>
      </c>
      <c r="BB49" s="11">
        <v>2.6797340412325399E-2</v>
      </c>
      <c r="BC49" s="11">
        <v>1.0019068773692699E-2</v>
      </c>
      <c r="BD49" s="11">
        <v>0.73869431504009697</v>
      </c>
      <c r="BE49" s="11">
        <v>6.1236902353165805E-2</v>
      </c>
      <c r="BF49" s="11">
        <v>7.0826154280659095E-2</v>
      </c>
      <c r="BG49" s="11">
        <v>0.143771591699034</v>
      </c>
      <c r="BH49" s="11">
        <v>1.8964230608077198E-2</v>
      </c>
      <c r="BI49" s="11">
        <v>1.49752306284603E-3</v>
      </c>
      <c r="BJ49" s="11">
        <v>0</v>
      </c>
      <c r="BK49" s="11">
        <v>0.41221268765285096</v>
      </c>
      <c r="BL49" s="11">
        <v>3.2637107616326599E-2</v>
      </c>
      <c r="BM49" s="11">
        <v>1.70786936876843E-3</v>
      </c>
      <c r="BN49" s="11">
        <v>2.81424323143433E-2</v>
      </c>
      <c r="BO49" s="11">
        <v>0.24148408595800802</v>
      </c>
      <c r="BP49" s="11">
        <v>4.0876994164500803E-3</v>
      </c>
      <c r="BQ49" s="11">
        <v>4.66293673030755E-2</v>
      </c>
      <c r="BR49" s="11">
        <v>0.18283314770629802</v>
      </c>
      <c r="BS49" s="11">
        <v>9.3124284533356097E-2</v>
      </c>
      <c r="BT49" s="11">
        <v>0.24316559140498101</v>
      </c>
      <c r="BU49" s="11">
        <v>0.19861345541143302</v>
      </c>
      <c r="BV49" s="11">
        <v>0.69270913957674995</v>
      </c>
      <c r="BW49" s="11">
        <v>1.1186145674003201</v>
      </c>
      <c r="BX49" s="11">
        <v>0.33490847384642197</v>
      </c>
      <c r="BY49" s="11">
        <v>0.171439075330967</v>
      </c>
      <c r="BZ49" s="11">
        <v>2.4090449142002798E-2</v>
      </c>
      <c r="CA49" s="11">
        <v>6.8752094606278999E-2</v>
      </c>
      <c r="CB49" s="11">
        <v>1.4057834634689199E-2</v>
      </c>
      <c r="CC49" s="11">
        <v>7.60631142210679E-4</v>
      </c>
      <c r="CD49" s="11">
        <v>8.0730400784960205E-4</v>
      </c>
      <c r="CE49" s="11">
        <v>8.2900416004624999E-2</v>
      </c>
      <c r="CF49" s="11">
        <v>1.53346407063939E-2</v>
      </c>
      <c r="CG49" s="11">
        <v>1.54737952371549E-3</v>
      </c>
      <c r="CH49" s="11">
        <v>2.9342932658006204E-4</v>
      </c>
      <c r="CI49" s="11">
        <v>4.6009868155184896E-4</v>
      </c>
      <c r="CJ49" s="11">
        <v>5.1319386035558997E-3</v>
      </c>
      <c r="CK49" s="11">
        <v>2.70326348650427E-2</v>
      </c>
      <c r="CL49" s="11">
        <v>3.42539212406195E-5</v>
      </c>
      <c r="CM49" s="11">
        <v>2.14751994479816E-2</v>
      </c>
      <c r="CN49" s="11">
        <v>9.5061167179122396E-4</v>
      </c>
      <c r="CO49" s="11">
        <v>1.3307027261901E-3</v>
      </c>
      <c r="CP49" s="11">
        <v>6.9505387514527802E-3</v>
      </c>
      <c r="CQ49" s="11">
        <v>4.1785152206653001E-3</v>
      </c>
      <c r="CR49" s="11">
        <v>1.05361954372166E-2</v>
      </c>
      <c r="CS49" s="11">
        <v>0.22053321575080601</v>
      </c>
      <c r="CT49" s="11">
        <v>1.7339401874326801E-3</v>
      </c>
      <c r="CU49" s="11">
        <v>3.3102185685483197E-2</v>
      </c>
      <c r="CV49" s="11">
        <v>0.201581948615356</v>
      </c>
      <c r="CW49" s="11">
        <v>0.496622356724785</v>
      </c>
      <c r="CX49" s="11">
        <v>0.46368666393392199</v>
      </c>
      <c r="CY49" s="11">
        <v>0.16108341038072799</v>
      </c>
      <c r="CZ49" s="11">
        <v>8.6309889786813601E-2</v>
      </c>
      <c r="DA49" s="11">
        <v>4.3536388761687306E-2</v>
      </c>
      <c r="DB49" s="11">
        <v>4.5579259068493101E-3</v>
      </c>
      <c r="DC49" s="11">
        <v>0.76714101455583006</v>
      </c>
      <c r="DD49" s="11">
        <v>0.30300441771737602</v>
      </c>
      <c r="DE49" s="11">
        <v>5.7822273625862701E-3</v>
      </c>
      <c r="DF49" s="11">
        <v>3.1657080094220501E-3</v>
      </c>
      <c r="DG49" s="11">
        <v>4.7424574477375502E-4</v>
      </c>
      <c r="DH49" s="11">
        <v>0.23311878507108</v>
      </c>
      <c r="DI49" s="11">
        <v>0.7220022536812799</v>
      </c>
      <c r="DJ49" s="11">
        <v>0.431295398766531</v>
      </c>
      <c r="DK49" s="11">
        <v>9.69999327680841E-3</v>
      </c>
      <c r="DL49" s="10">
        <v>11.390130893304899</v>
      </c>
      <c r="DM49" s="21">
        <v>0.54259205710082892</v>
      </c>
      <c r="DN49" s="21">
        <v>0</v>
      </c>
      <c r="DO49" s="21">
        <v>0.870556898223112</v>
      </c>
      <c r="DP49" s="21">
        <v>3.53345172760195E-3</v>
      </c>
      <c r="DQ49" s="21">
        <v>4.8291026722023303E-2</v>
      </c>
      <c r="DR49" s="21">
        <v>0.429380732524068</v>
      </c>
      <c r="DS49" s="21">
        <v>8.167306351067559</v>
      </c>
      <c r="DT49" s="10">
        <v>21.451791410670101</v>
      </c>
      <c r="DW49" s="50">
        <f t="shared" si="1"/>
        <v>2.422660075609808E-3</v>
      </c>
      <c r="DX49" s="25">
        <f t="shared" si="2"/>
        <v>7.0453095912625322E-4</v>
      </c>
      <c r="DY49" s="43">
        <f t="shared" si="3"/>
        <v>6.2926953273132774E-2</v>
      </c>
      <c r="DZ49" s="43">
        <f t="shared" si="4"/>
        <v>1.829971409969838E-2</v>
      </c>
      <c r="EA49" s="45">
        <v>1</v>
      </c>
      <c r="EB49" s="47">
        <f>'Price conversion factors'!C12</f>
        <v>6112.0516432526638</v>
      </c>
      <c r="EC49" s="47">
        <f t="shared" si="23"/>
        <v>10.691927549546248</v>
      </c>
      <c r="ED49" s="48">
        <f t="shared" si="24"/>
        <v>3.1093070163770902</v>
      </c>
      <c r="EE49" s="24">
        <f t="shared" si="5"/>
        <v>3.2779494224290759E-2</v>
      </c>
      <c r="EF49" s="25">
        <f t="shared" si="6"/>
        <v>8.5668093815642835E-3</v>
      </c>
      <c r="EG49" s="43">
        <f t="shared" si="7"/>
        <v>0.14832477838994054</v>
      </c>
      <c r="EH49" s="44">
        <f t="shared" si="8"/>
        <v>3.8764176601839534E-2</v>
      </c>
      <c r="EI49" s="43">
        <f t="shared" si="9"/>
        <v>3.821895840909697E-3</v>
      </c>
      <c r="EJ49" s="43">
        <f t="shared" si="10"/>
        <v>9.9883948547943536E-4</v>
      </c>
      <c r="EK49" s="47">
        <f t="shared" si="31"/>
        <v>1</v>
      </c>
      <c r="EL49" s="47">
        <f t="shared" si="31"/>
        <v>6112.0516432526638</v>
      </c>
      <c r="EM49" s="47">
        <f t="shared" si="25"/>
        <v>30.255989191336155</v>
      </c>
      <c r="EN49" s="48">
        <f t="shared" si="26"/>
        <v>7.9072999198618463</v>
      </c>
      <c r="EO49" s="24">
        <f t="shared" si="11"/>
        <v>5.8507751725317289E-2</v>
      </c>
      <c r="EP49" s="25">
        <f t="shared" si="12"/>
        <v>2.0347624739466767E-2</v>
      </c>
      <c r="EQ49" s="43">
        <f t="shared" si="13"/>
        <v>8.3434289959622779E-2</v>
      </c>
      <c r="ER49" s="44">
        <f t="shared" si="14"/>
        <v>2.9016490506635642E-2</v>
      </c>
      <c r="ES49" s="43">
        <f t="shared" si="15"/>
        <v>3.0847526957515681E-2</v>
      </c>
      <c r="ET49" s="43">
        <f t="shared" si="16"/>
        <v>1.0728046868369222E-2</v>
      </c>
      <c r="EU49" s="47">
        <f t="shared" si="32"/>
        <v>1</v>
      </c>
      <c r="EV49" s="47">
        <f t="shared" si="32"/>
        <v>6112.0516432526638</v>
      </c>
      <c r="EW49" s="47">
        <f t="shared" si="27"/>
        <v>28.270305738205767</v>
      </c>
      <c r="EX49" s="48">
        <f t="shared" si="28"/>
        <v>9.8317497334646635</v>
      </c>
      <c r="EY49" s="24">
        <f t="shared" si="17"/>
        <v>3.5587244627299917E-2</v>
      </c>
      <c r="EZ49" s="25">
        <f t="shared" si="18"/>
        <v>1.0739514819347486E-2</v>
      </c>
      <c r="FA49" s="43">
        <f t="shared" si="19"/>
        <v>0.13864711820052869</v>
      </c>
      <c r="FB49" s="43">
        <f t="shared" si="20"/>
        <v>4.1840912275409682E-2</v>
      </c>
      <c r="FC49" s="43">
        <f t="shared" si="21"/>
        <v>1.3458502625529511E-2</v>
      </c>
      <c r="FD49" s="43">
        <f t="shared" si="22"/>
        <v>4.06150546092637E-3</v>
      </c>
      <c r="FE49" s="47">
        <f t="shared" si="33"/>
        <v>1</v>
      </c>
      <c r="FF49" s="47">
        <f t="shared" si="33"/>
        <v>6112.0516432526638</v>
      </c>
      <c r="FG49" s="47">
        <f t="shared" si="29"/>
        <v>30.708651760257904</v>
      </c>
      <c r="FH49" s="48">
        <f t="shared" si="30"/>
        <v>9.2672535936787792</v>
      </c>
      <c r="FI49" s="52"/>
      <c r="FJ49" s="52"/>
    </row>
    <row r="50" spans="1:166" x14ac:dyDescent="0.35">
      <c r="A50" s="19" t="s">
        <v>79</v>
      </c>
      <c r="B50" s="11">
        <v>6.0994246204340297E-2</v>
      </c>
      <c r="C50" s="11">
        <v>1.03146136044795E-2</v>
      </c>
      <c r="D50" s="11">
        <v>0.15286023500889401</v>
      </c>
      <c r="E50" s="11">
        <v>4.2335009640314303E-4</v>
      </c>
      <c r="F50" s="11">
        <v>5.34200584690849E-5</v>
      </c>
      <c r="G50" s="11">
        <v>1.0854781507736199E-3</v>
      </c>
      <c r="H50" s="11">
        <v>2.3171854972395798E-2</v>
      </c>
      <c r="I50" s="11">
        <v>2.6107015468891502E-4</v>
      </c>
      <c r="J50" s="11">
        <v>6.21392919312057E-5</v>
      </c>
      <c r="K50" s="11">
        <v>2.9363858952107398E-4</v>
      </c>
      <c r="L50" s="11">
        <v>2.7572545380681299E-2</v>
      </c>
      <c r="M50" s="11">
        <v>1.926371765872E-3</v>
      </c>
      <c r="N50" s="11">
        <v>4.8571802396390907E-3</v>
      </c>
      <c r="O50" s="11">
        <v>9.9282677330354511E-3</v>
      </c>
      <c r="P50" s="11">
        <v>0</v>
      </c>
      <c r="Q50" s="11">
        <v>4.8498148811468899E-3</v>
      </c>
      <c r="R50" s="11">
        <v>1.4381094384764299</v>
      </c>
      <c r="S50" s="11">
        <v>2.4637211398064502E-3</v>
      </c>
      <c r="T50" s="11">
        <v>2.4814262642879902E-2</v>
      </c>
      <c r="U50" s="11">
        <v>3.1053216944377099E-3</v>
      </c>
      <c r="V50" s="11">
        <v>3.8765243676033801E-3</v>
      </c>
      <c r="W50" s="11">
        <v>0.60232116587946793</v>
      </c>
      <c r="X50" s="11">
        <v>0.18280345384590901</v>
      </c>
      <c r="Y50" s="11">
        <v>5.7989798511499595E-2</v>
      </c>
      <c r="Z50" s="11">
        <v>0.92078482420992092</v>
      </c>
      <c r="AA50" s="11">
        <v>6.6852477526869707E-5</v>
      </c>
      <c r="AB50" s="11">
        <v>4.4609910995859599E-5</v>
      </c>
      <c r="AC50" s="11">
        <v>3.4307623621805401E-4</v>
      </c>
      <c r="AD50" s="11">
        <v>4.6703680369328199E-7</v>
      </c>
      <c r="AE50" s="11">
        <v>2.2587579603737498E-5</v>
      </c>
      <c r="AF50" s="11">
        <v>9.8901723009006794E-6</v>
      </c>
      <c r="AG50" s="11">
        <v>5.6343312428748507E-3</v>
      </c>
      <c r="AH50" s="11">
        <v>0.180030084273369</v>
      </c>
      <c r="AI50" s="11">
        <v>2.3362120776414E-4</v>
      </c>
      <c r="AJ50" s="11">
        <v>2.20142764814092E-3</v>
      </c>
      <c r="AK50" s="11">
        <v>7.1131791335786506E-3</v>
      </c>
      <c r="AL50" s="11">
        <v>1.6863662480907701E-4</v>
      </c>
      <c r="AM50" s="11">
        <v>0.13012968440518</v>
      </c>
      <c r="AN50" s="11">
        <v>4.3831127125106597E-4</v>
      </c>
      <c r="AO50" s="11">
        <v>9.6379167657543702E-2</v>
      </c>
      <c r="AP50" s="11">
        <v>8.3784820513409797E-3</v>
      </c>
      <c r="AQ50" s="11">
        <v>6.3025530613730401E-3</v>
      </c>
      <c r="AR50" s="11">
        <v>1.3507882139211601E-4</v>
      </c>
      <c r="AS50" s="11">
        <v>2.1766677408924601E-2</v>
      </c>
      <c r="AT50" s="11">
        <v>2.9342999106803298E-3</v>
      </c>
      <c r="AU50" s="11">
        <v>2.31722957839747E-2</v>
      </c>
      <c r="AV50" s="11">
        <v>1.2533637249727801E-2</v>
      </c>
      <c r="AW50" s="11">
        <v>1.2909933348060501E-2</v>
      </c>
      <c r="AX50" s="11">
        <v>2.7192808091202601E-3</v>
      </c>
      <c r="AY50" s="11">
        <v>3.7168617184722198E-4</v>
      </c>
      <c r="AZ50" s="11">
        <v>0</v>
      </c>
      <c r="BA50" s="11">
        <v>0.31622155890411902</v>
      </c>
      <c r="BB50" s="11">
        <v>4.1468357721512906E-3</v>
      </c>
      <c r="BC50" s="11">
        <v>3.43596966524218E-3</v>
      </c>
      <c r="BD50" s="11">
        <v>0.28727099288466001</v>
      </c>
      <c r="BE50" s="11">
        <v>1.78506602374148E-2</v>
      </c>
      <c r="BF50" s="11">
        <v>3.9623023944282999E-2</v>
      </c>
      <c r="BG50" s="11">
        <v>8.6532421579312499E-2</v>
      </c>
      <c r="BH50" s="11">
        <v>5.2465357124403195E-3</v>
      </c>
      <c r="BI50" s="11">
        <v>1.96871460472911E-3</v>
      </c>
      <c r="BJ50" s="11">
        <v>0</v>
      </c>
      <c r="BK50" s="11">
        <v>4.0138386340223202E-2</v>
      </c>
      <c r="BL50" s="11">
        <v>2.6489442240959098E-2</v>
      </c>
      <c r="BM50" s="11">
        <v>8.5744356123508396E-4</v>
      </c>
      <c r="BN50" s="11">
        <v>3.6338641386559099E-4</v>
      </c>
      <c r="BO50" s="11">
        <v>3.9623729074400099E-3</v>
      </c>
      <c r="BP50" s="11">
        <v>2.16922955536866E-4</v>
      </c>
      <c r="BQ50" s="11">
        <v>4.9799464027801199E-3</v>
      </c>
      <c r="BR50" s="11">
        <v>1.32993528206005E-3</v>
      </c>
      <c r="BS50" s="11">
        <v>1.5604792488343899</v>
      </c>
      <c r="BT50" s="11">
        <v>0.41145651829073199</v>
      </c>
      <c r="BU50" s="11">
        <v>0.210480250809855</v>
      </c>
      <c r="BV50" s="11">
        <v>2.3068207503316396</v>
      </c>
      <c r="BW50" s="11">
        <v>0.43333801214172202</v>
      </c>
      <c r="BX50" s="11">
        <v>0.10698540451614699</v>
      </c>
      <c r="BY50" s="11">
        <v>2.5240170951145099E-2</v>
      </c>
      <c r="BZ50" s="11">
        <v>3.1341939152273096E-2</v>
      </c>
      <c r="CA50" s="11">
        <v>3.6963402429784401E-3</v>
      </c>
      <c r="CB50" s="11">
        <v>4.9146354491233003E-4</v>
      </c>
      <c r="CC50" s="11">
        <v>4.6213369448564103E-3</v>
      </c>
      <c r="CD50" s="11">
        <v>5.5293603842227106E-3</v>
      </c>
      <c r="CE50" s="11">
        <v>1.5710619623254499E-3</v>
      </c>
      <c r="CF50" s="11">
        <v>3.1354016229539804E-3</v>
      </c>
      <c r="CG50" s="11">
        <v>2.0327310271668798E-4</v>
      </c>
      <c r="CH50" s="11">
        <v>1.3287145922797299E-4</v>
      </c>
      <c r="CI50" s="11">
        <v>2.80398156318477E-4</v>
      </c>
      <c r="CJ50" s="11">
        <v>2.2021321037318299E-4</v>
      </c>
      <c r="CK50" s="11">
        <v>5.7762149669006004E-3</v>
      </c>
      <c r="CL50" s="11">
        <v>2.1228888073112198E-5</v>
      </c>
      <c r="CM50" s="11">
        <v>1.1768920882194399E-3</v>
      </c>
      <c r="CN50" s="11">
        <v>4.1690439181962303E-4</v>
      </c>
      <c r="CO50" s="11">
        <v>4.4381797569663795E-4</v>
      </c>
      <c r="CP50" s="11">
        <v>8.6009858746939807E-3</v>
      </c>
      <c r="CQ50" s="11">
        <v>6.6621892546052906E-3</v>
      </c>
      <c r="CR50" s="11">
        <v>6.3025660538075998E-3</v>
      </c>
      <c r="CS50" s="11">
        <v>5.8099666525181101E-2</v>
      </c>
      <c r="CT50" s="11">
        <v>5.4233358403807897E-3</v>
      </c>
      <c r="CU50" s="11">
        <v>1.13904246048611E-2</v>
      </c>
      <c r="CV50" s="11">
        <v>5.1760524902233502E-3</v>
      </c>
      <c r="CW50" s="11">
        <v>3.3498769988355104E-2</v>
      </c>
      <c r="CX50" s="11">
        <v>6.3333820330480203E-3</v>
      </c>
      <c r="CY50" s="11">
        <v>3.0219508904543698E-3</v>
      </c>
      <c r="CZ50" s="11">
        <v>3.9751352644370602E-2</v>
      </c>
      <c r="DA50" s="11">
        <v>1.7647383387621098E-2</v>
      </c>
      <c r="DB50" s="11">
        <v>2.1307126890521299E-3</v>
      </c>
      <c r="DC50" s="11">
        <v>3.9526676629157299E-2</v>
      </c>
      <c r="DD50" s="11">
        <v>7.9959367190273797E-3</v>
      </c>
      <c r="DE50" s="11">
        <v>8.5528932590938798E-4</v>
      </c>
      <c r="DF50" s="11">
        <v>2.61928522377263E-3</v>
      </c>
      <c r="DG50" s="11">
        <v>5.38597333396057E-4</v>
      </c>
      <c r="DH50" s="11">
        <v>0.29448696065679197</v>
      </c>
      <c r="DI50" s="11">
        <v>0.108737643555691</v>
      </c>
      <c r="DJ50" s="11">
        <v>1.7914177429787001E-2</v>
      </c>
      <c r="DK50" s="11">
        <v>8.0507087978823908E-4</v>
      </c>
      <c r="DL50" s="10">
        <v>10.6809746218026</v>
      </c>
      <c r="DM50" s="11">
        <v>1.9398930542905601</v>
      </c>
      <c r="DN50" s="11">
        <v>3.2299311831391197E-5</v>
      </c>
      <c r="DO50" s="11">
        <v>0.12798403984081</v>
      </c>
      <c r="DP50" s="11">
        <v>1.39765355494959E-3</v>
      </c>
      <c r="DQ50" s="11">
        <v>2.5514473055721701E-2</v>
      </c>
      <c r="DR50" s="11">
        <v>-0.30779942772681501</v>
      </c>
      <c r="DS50" s="11">
        <v>1.9389801686680899</v>
      </c>
      <c r="DT50" s="10">
        <v>14.4069768827977</v>
      </c>
      <c r="DW50" s="50">
        <f t="shared" si="1"/>
        <v>4.0596400755320942E-2</v>
      </c>
      <c r="DX50" s="25">
        <f t="shared" si="2"/>
        <v>1.1805792091579644E-2</v>
      </c>
      <c r="DY50" s="43">
        <f t="shared" si="3"/>
        <v>1.0544639915050533</v>
      </c>
      <c r="DZ50" s="43">
        <f t="shared" si="4"/>
        <v>0.30664744706793279</v>
      </c>
      <c r="EA50" s="45">
        <v>1</v>
      </c>
      <c r="EB50" s="47">
        <f>'Price conversion factors'!C13</f>
        <v>802.37624477245845</v>
      </c>
      <c r="EC50" s="47">
        <f t="shared" si="23"/>
        <v>1364.7717008009336</v>
      </c>
      <c r="ED50" s="48">
        <f t="shared" si="24"/>
        <v>396.88767113216431</v>
      </c>
      <c r="EE50" s="24">
        <f t="shared" si="5"/>
        <v>5.5465645805106122E-2</v>
      </c>
      <c r="EF50" s="25">
        <f t="shared" si="6"/>
        <v>1.4495757975594138E-2</v>
      </c>
      <c r="EG50" s="43">
        <f t="shared" si="7"/>
        <v>0.25097793047096062</v>
      </c>
      <c r="EH50" s="44">
        <f t="shared" si="8"/>
        <v>6.5592228928624804E-2</v>
      </c>
      <c r="EI50" s="43">
        <f t="shared" si="9"/>
        <v>6.4669674146106224E-3</v>
      </c>
      <c r="EJ50" s="43">
        <f t="shared" si="10"/>
        <v>1.6901199493402344E-3</v>
      </c>
      <c r="EK50" s="47">
        <f t="shared" si="31"/>
        <v>1</v>
      </c>
      <c r="EL50" s="47">
        <f t="shared" si="31"/>
        <v>802.37624477245845</v>
      </c>
      <c r="EM50" s="47">
        <f t="shared" si="25"/>
        <v>389.97982022687364</v>
      </c>
      <c r="EN50" s="48">
        <f t="shared" si="26"/>
        <v>101.91990027913926</v>
      </c>
      <c r="EO50" s="24">
        <f t="shared" si="11"/>
        <v>6.2003484265228802E-2</v>
      </c>
      <c r="EP50" s="25">
        <f t="shared" si="12"/>
        <v>2.1563358583515393E-2</v>
      </c>
      <c r="EQ50" s="43">
        <f t="shared" si="13"/>
        <v>8.8419338158459274E-2</v>
      </c>
      <c r="ER50" s="44">
        <f t="shared" si="14"/>
        <v>3.0750173430127432E-2</v>
      </c>
      <c r="ES50" s="43">
        <f t="shared" si="15"/>
        <v>3.2690611003326368E-2</v>
      </c>
      <c r="ET50" s="43">
        <f t="shared" si="16"/>
        <v>1.1369028301112026E-2</v>
      </c>
      <c r="EU50" s="47">
        <f t="shared" si="32"/>
        <v>1</v>
      </c>
      <c r="EV50" s="47">
        <f t="shared" si="32"/>
        <v>802.37624477245845</v>
      </c>
      <c r="EW50" s="47">
        <f t="shared" si="27"/>
        <v>228.2139265961726</v>
      </c>
      <c r="EX50" s="48">
        <f t="shared" si="28"/>
        <v>79.367454769070633</v>
      </c>
      <c r="EY50" s="24">
        <f t="shared" si="17"/>
        <v>0.11851062684627379</v>
      </c>
      <c r="EZ50" s="25">
        <f t="shared" si="18"/>
        <v>3.5764124101065137E-2</v>
      </c>
      <c r="FA50" s="43">
        <f t="shared" si="19"/>
        <v>0.46171478181171954</v>
      </c>
      <c r="FB50" s="43">
        <f t="shared" si="20"/>
        <v>0.13933623671934653</v>
      </c>
      <c r="FC50" s="43">
        <f t="shared" si="21"/>
        <v>4.4818743324122827E-2</v>
      </c>
      <c r="FD50" s="43">
        <f t="shared" si="22"/>
        <v>1.352539549366253E-2</v>
      </c>
      <c r="FE50" s="47">
        <f t="shared" si="33"/>
        <v>1</v>
      </c>
      <c r="FF50" s="47">
        <f t="shared" si="33"/>
        <v>802.37624477245845</v>
      </c>
      <c r="FG50" s="47">
        <f t="shared" si="29"/>
        <v>778.99134733153653</v>
      </c>
      <c r="FH50" s="48">
        <f t="shared" si="30"/>
        <v>235.08392421010115</v>
      </c>
      <c r="FI50" s="52"/>
      <c r="FJ50" s="52"/>
    </row>
    <row r="51" spans="1:166" x14ac:dyDescent="0.35">
      <c r="A51" s="19" t="s">
        <v>80</v>
      </c>
      <c r="B51" s="11">
        <v>5.8591291535261596E-2</v>
      </c>
      <c r="C51" s="11">
        <v>9.1707909366786199E-3</v>
      </c>
      <c r="D51" s="11">
        <v>0.108913697564078</v>
      </c>
      <c r="E51" s="11">
        <v>4.35116898106326E-4</v>
      </c>
      <c r="F51" s="11">
        <v>1.5976063005756298E-4</v>
      </c>
      <c r="G51" s="11">
        <v>9.4074440746723408E-4</v>
      </c>
      <c r="H51" s="11">
        <v>1.9244255876942198E-2</v>
      </c>
      <c r="I51" s="11">
        <v>2.5925782403512604E-4</v>
      </c>
      <c r="J51" s="11">
        <v>7.5658980806636198E-5</v>
      </c>
      <c r="K51" s="11">
        <v>2.7013478968903503E-4</v>
      </c>
      <c r="L51" s="11">
        <v>2.9557639227941902E-2</v>
      </c>
      <c r="M51" s="11">
        <v>2.3848326857538399E-3</v>
      </c>
      <c r="N51" s="11">
        <v>2.9833748151654E-3</v>
      </c>
      <c r="O51" s="11">
        <v>2.0108050401127699E-2</v>
      </c>
      <c r="P51" s="11">
        <v>0</v>
      </c>
      <c r="Q51" s="11">
        <v>1.1054207900447401E-2</v>
      </c>
      <c r="R51" s="11">
        <v>1.7479724984905198E-2</v>
      </c>
      <c r="S51" s="11">
        <v>1.2120870910909601E-4</v>
      </c>
      <c r="T51" s="11">
        <v>2.3024531857392598E-3</v>
      </c>
      <c r="U51" s="11">
        <v>5.18051696974589E-3</v>
      </c>
      <c r="V51" s="11">
        <v>4.2388349008581899E-4</v>
      </c>
      <c r="W51" s="11">
        <v>1.25166474153323E-2</v>
      </c>
      <c r="X51" s="11">
        <v>6.63861245077385E-4</v>
      </c>
      <c r="Y51" s="11">
        <v>4.59291933548763E-4</v>
      </c>
      <c r="Z51" s="11">
        <v>3.83698562010694E-3</v>
      </c>
      <c r="AA51" s="11">
        <v>2.86402716031786E-4</v>
      </c>
      <c r="AB51" s="11">
        <v>1.10458222637085E-4</v>
      </c>
      <c r="AC51" s="11">
        <v>7.7756652430472403E-4</v>
      </c>
      <c r="AD51" s="11">
        <v>7.7608048092214697E-7</v>
      </c>
      <c r="AE51" s="11">
        <v>9.5110537064355501E-5</v>
      </c>
      <c r="AF51" s="11">
        <v>4.0027415864955402E-5</v>
      </c>
      <c r="AG51" s="11">
        <v>1.0906513218278502E-3</v>
      </c>
      <c r="AH51" s="11">
        <v>4.1863337909184206E-3</v>
      </c>
      <c r="AI51" s="11">
        <v>3.0624377645094801E-4</v>
      </c>
      <c r="AJ51" s="11">
        <v>7.8261312165865107E-4</v>
      </c>
      <c r="AK51" s="11">
        <v>5.6733406751285605E-3</v>
      </c>
      <c r="AL51" s="11">
        <v>8.9826832164602299E-5</v>
      </c>
      <c r="AM51" s="11">
        <v>1.3396015058535599E-3</v>
      </c>
      <c r="AN51" s="11">
        <v>5.1583518794246404E-5</v>
      </c>
      <c r="AO51" s="11">
        <v>1.86863473609327E-3</v>
      </c>
      <c r="AP51" s="11">
        <v>8.6750409593451395E-5</v>
      </c>
      <c r="AQ51" s="11">
        <v>1.48970226149125E-3</v>
      </c>
      <c r="AR51" s="11">
        <v>1.8461066632902698E-4</v>
      </c>
      <c r="AS51" s="11">
        <v>8.2188864740414202E-4</v>
      </c>
      <c r="AT51" s="11">
        <v>3.8806909116127397E-3</v>
      </c>
      <c r="AU51" s="11">
        <v>3.5605764771427205E-2</v>
      </c>
      <c r="AV51" s="11">
        <v>1.09713832871994E-3</v>
      </c>
      <c r="AW51" s="11">
        <v>9.6185529542093897E-4</v>
      </c>
      <c r="AX51" s="11">
        <v>2.0794465613726901E-3</v>
      </c>
      <c r="AY51" s="11">
        <v>2.4098010962183999E-2</v>
      </c>
      <c r="AZ51" s="11">
        <v>0</v>
      </c>
      <c r="BA51" s="11">
        <v>4.0066882369591203E-2</v>
      </c>
      <c r="BB51" s="11">
        <v>3.9546090985706902E-3</v>
      </c>
      <c r="BC51" s="11">
        <v>6.2827946451797997E-2</v>
      </c>
      <c r="BD51" s="11">
        <v>8.0461741696712802E-3</v>
      </c>
      <c r="BE51" s="11">
        <v>2.18557536526912E-3</v>
      </c>
      <c r="BF51" s="11">
        <v>6.0545199086423399E-4</v>
      </c>
      <c r="BG51" s="11">
        <v>1.87041069627695E-3</v>
      </c>
      <c r="BH51" s="11">
        <v>1.9430657738257601E-3</v>
      </c>
      <c r="BI51" s="11">
        <v>4.6664029383217701E-4</v>
      </c>
      <c r="BJ51" s="11">
        <v>0</v>
      </c>
      <c r="BK51" s="11">
        <v>1.6437688625023299E-2</v>
      </c>
      <c r="BL51" s="11">
        <v>1.0190194486383499E-3</v>
      </c>
      <c r="BM51" s="11">
        <v>2.8060307894235302E-3</v>
      </c>
      <c r="BN51" s="11">
        <v>4.21860054664507E-4</v>
      </c>
      <c r="BO51" s="11">
        <v>3.80257435045726E-3</v>
      </c>
      <c r="BP51" s="11">
        <v>1.61492350549763E-4</v>
      </c>
      <c r="BQ51" s="11">
        <v>6.85177638697954E-3</v>
      </c>
      <c r="BR51" s="11">
        <v>1.5188499605783799E-3</v>
      </c>
      <c r="BS51" s="11">
        <v>3.4674896809267297</v>
      </c>
      <c r="BT51" s="11">
        <v>0.13832125088762501</v>
      </c>
      <c r="BU51" s="11">
        <v>0.546158531150847</v>
      </c>
      <c r="BV51" s="11">
        <v>10.159920081689499</v>
      </c>
      <c r="BW51" s="11">
        <v>9.6952708755052002E-3</v>
      </c>
      <c r="BX51" s="11">
        <v>1.2565166050332E-2</v>
      </c>
      <c r="BY51" s="11">
        <v>0.23190883869667298</v>
      </c>
      <c r="BZ51" s="11">
        <v>0.37775314049956699</v>
      </c>
      <c r="CA51" s="11">
        <v>7.2984489979349403E-3</v>
      </c>
      <c r="CB51" s="11">
        <v>9.2298750004563392E-4</v>
      </c>
      <c r="CC51" s="11">
        <v>3.1220509733859499E-3</v>
      </c>
      <c r="CD51" s="11">
        <v>3.9585340041375398E-3</v>
      </c>
      <c r="CE51" s="11">
        <v>2.5523103828489304E-3</v>
      </c>
      <c r="CF51" s="11">
        <v>1.9891592512864798E-3</v>
      </c>
      <c r="CG51" s="11">
        <v>6.6757953734860101E-4</v>
      </c>
      <c r="CH51" s="11">
        <v>2.9298348818450901E-4</v>
      </c>
      <c r="CI51" s="11">
        <v>3.601144328398E-4</v>
      </c>
      <c r="CJ51" s="11">
        <v>2.0704658824721999E-4</v>
      </c>
      <c r="CK51" s="11">
        <v>4.3921936879818607E-3</v>
      </c>
      <c r="CL51" s="11">
        <v>3.0236819885232697E-5</v>
      </c>
      <c r="CM51" s="11">
        <v>1.5841478431449501E-3</v>
      </c>
      <c r="CN51" s="11">
        <v>1.2091373173566502E-3</v>
      </c>
      <c r="CO51" s="11">
        <v>7.0851640746601402E-4</v>
      </c>
      <c r="CP51" s="11">
        <v>1.2600975818592699E-3</v>
      </c>
      <c r="CQ51" s="11">
        <v>0.115609409471977</v>
      </c>
      <c r="CR51" s="11">
        <v>7.9667032049984196E-3</v>
      </c>
      <c r="CS51" s="11">
        <v>6.18578169099352E-2</v>
      </c>
      <c r="CT51" s="11">
        <v>3.5556385250196301E-3</v>
      </c>
      <c r="CU51" s="11">
        <v>8.0407217644516606E-3</v>
      </c>
      <c r="CV51" s="11">
        <v>2.4273226613438603E-3</v>
      </c>
      <c r="CW51" s="11">
        <v>1.9884885890796899E-2</v>
      </c>
      <c r="CX51" s="11">
        <v>1.76409912574046E-3</v>
      </c>
      <c r="CY51" s="11">
        <v>1.69231436739761E-3</v>
      </c>
      <c r="CZ51" s="11">
        <v>0.156289868261905</v>
      </c>
      <c r="DA51" s="11">
        <v>7.8463983167199408E-2</v>
      </c>
      <c r="DB51" s="11">
        <v>3.6403385425345098E-3</v>
      </c>
      <c r="DC51" s="11">
        <v>0.45677062127864404</v>
      </c>
      <c r="DD51" s="11">
        <v>0.88418343101795493</v>
      </c>
      <c r="DE51" s="11">
        <v>5.9718276317530608E-4</v>
      </c>
      <c r="DF51" s="11">
        <v>3.8408574147561097E-3</v>
      </c>
      <c r="DG51" s="11">
        <v>5.6787476616925901E-4</v>
      </c>
      <c r="DH51" s="11">
        <v>1.37404259765168E-2</v>
      </c>
      <c r="DI51" s="11">
        <v>5.8367884473575693E-3</v>
      </c>
      <c r="DJ51" s="11">
        <v>6.0098366306671498E-3</v>
      </c>
      <c r="DK51" s="11">
        <v>4.0711402787700499E-4</v>
      </c>
      <c r="DL51" s="10">
        <v>17.356639205601201</v>
      </c>
      <c r="DM51" s="11">
        <v>4.4521819405277201</v>
      </c>
      <c r="DN51" s="11">
        <v>4.0992469084920501E-5</v>
      </c>
      <c r="DO51" s="11">
        <v>0.20894307062900103</v>
      </c>
      <c r="DP51" s="11">
        <v>3.5538688415361498E-3</v>
      </c>
      <c r="DQ51" s="11">
        <v>4.1757067747417505E-2</v>
      </c>
      <c r="DR51" s="11">
        <v>-0.54295504348130996</v>
      </c>
      <c r="DS51" s="11">
        <v>4.3698228516048401</v>
      </c>
      <c r="DT51" s="10">
        <v>25.889983953939502</v>
      </c>
      <c r="DW51" s="50">
        <f t="shared" si="1"/>
        <v>9.0207928626406739E-2</v>
      </c>
      <c r="DX51" s="25">
        <f t="shared" si="2"/>
        <v>2.6233262815443761E-2</v>
      </c>
      <c r="DY51" s="43">
        <f t="shared" si="3"/>
        <v>2.3430897989727915</v>
      </c>
      <c r="DZ51" s="43">
        <f t="shared" si="4"/>
        <v>0.68139121951465809</v>
      </c>
      <c r="EA51" s="45"/>
      <c r="EB51" s="45"/>
      <c r="EC51" s="47" t="str">
        <f t="shared" si="23"/>
        <v/>
      </c>
      <c r="ED51" s="48" t="str">
        <f t="shared" si="24"/>
        <v/>
      </c>
      <c r="EE51" s="24">
        <f t="shared" si="5"/>
        <v>1.8646144046820516E-2</v>
      </c>
      <c r="EF51" s="25">
        <f t="shared" si="6"/>
        <v>4.8731063590337388E-3</v>
      </c>
      <c r="EG51" s="43">
        <f t="shared" si="7"/>
        <v>8.4372417849025036E-2</v>
      </c>
      <c r="EH51" s="44">
        <f t="shared" si="8"/>
        <v>2.2050444580644792E-2</v>
      </c>
      <c r="EI51" s="43">
        <f t="shared" si="9"/>
        <v>2.1740305049837401E-3</v>
      </c>
      <c r="EJ51" s="43">
        <f t="shared" si="10"/>
        <v>5.6817548185658792E-4</v>
      </c>
      <c r="EK51" s="47"/>
      <c r="EL51" s="47"/>
      <c r="EM51" s="47" t="str">
        <f t="shared" si="25"/>
        <v/>
      </c>
      <c r="EN51" s="48" t="str">
        <f t="shared" si="26"/>
        <v/>
      </c>
      <c r="EO51" s="24">
        <f t="shared" si="11"/>
        <v>0.16088793016083988</v>
      </c>
      <c r="EP51" s="25">
        <f t="shared" si="12"/>
        <v>5.5953051202371325E-2</v>
      </c>
      <c r="EQ51" s="43">
        <f t="shared" si="13"/>
        <v>0.22943233708695815</v>
      </c>
      <c r="ER51" s="44">
        <f t="shared" si="14"/>
        <v>7.9791189380537628E-2</v>
      </c>
      <c r="ES51" s="43">
        <f t="shared" si="15"/>
        <v>8.4826277141458462E-2</v>
      </c>
      <c r="ET51" s="43">
        <f t="shared" si="16"/>
        <v>2.9500591022941832E-2</v>
      </c>
      <c r="EU51" s="47"/>
      <c r="EV51" s="47"/>
      <c r="EW51" s="47" t="str">
        <f t="shared" si="27"/>
        <v/>
      </c>
      <c r="EX51" s="48" t="str">
        <f t="shared" si="28"/>
        <v/>
      </c>
      <c r="EY51" s="24">
        <f t="shared" si="17"/>
        <v>0.52195581187483531</v>
      </c>
      <c r="EZ51" s="25">
        <f t="shared" si="18"/>
        <v>0.15751576823045682</v>
      </c>
      <c r="FA51" s="43">
        <f t="shared" si="19"/>
        <v>2.0335283021307036</v>
      </c>
      <c r="FB51" s="43">
        <f t="shared" si="20"/>
        <v>0.61367795020415461</v>
      </c>
      <c r="FC51" s="43">
        <f t="shared" si="21"/>
        <v>0.19739498626816959</v>
      </c>
      <c r="FD51" s="43">
        <f t="shared" si="22"/>
        <v>5.9569837521662165E-2</v>
      </c>
      <c r="FE51" s="47"/>
      <c r="FF51" s="47"/>
      <c r="FG51" s="47" t="str">
        <f t="shared" si="29"/>
        <v/>
      </c>
      <c r="FH51" s="48" t="str">
        <f t="shared" si="30"/>
        <v/>
      </c>
      <c r="FI51" s="52"/>
      <c r="FJ51" s="52"/>
    </row>
    <row r="52" spans="1:166" x14ac:dyDescent="0.35">
      <c r="A52" s="19" t="s">
        <v>81</v>
      </c>
      <c r="B52" s="11">
        <v>0.33962830254443699</v>
      </c>
      <c r="C52" s="11">
        <v>4.0060290474891798E-2</v>
      </c>
      <c r="D52" s="11">
        <v>0.412141210903746</v>
      </c>
      <c r="E52" s="11">
        <v>1.81338161671996E-3</v>
      </c>
      <c r="F52" s="11">
        <v>2.7930541519346798E-3</v>
      </c>
      <c r="G52" s="11">
        <v>3.7686753167940801E-3</v>
      </c>
      <c r="H52" s="11">
        <v>0.12871153355989401</v>
      </c>
      <c r="I52" s="11">
        <v>3.7938326723072503E-3</v>
      </c>
      <c r="J52" s="11">
        <v>8.50490573505021E-4</v>
      </c>
      <c r="K52" s="11">
        <v>4.3356460351144299E-3</v>
      </c>
      <c r="L52" s="11">
        <v>0.89902626372925498</v>
      </c>
      <c r="M52" s="11">
        <v>3.7776104750215901E-2</v>
      </c>
      <c r="N52" s="11">
        <v>3.3564135687680102E-2</v>
      </c>
      <c r="O52" s="11">
        <v>0.114537743829321</v>
      </c>
      <c r="P52" s="11">
        <v>0</v>
      </c>
      <c r="Q52" s="11">
        <v>4.9061519958416899E-2</v>
      </c>
      <c r="R52" s="11">
        <v>6.8229739553938198E-2</v>
      </c>
      <c r="S52" s="11">
        <v>4.6889608809700799E-4</v>
      </c>
      <c r="T52" s="11">
        <v>1.13377461912665E-2</v>
      </c>
      <c r="U52" s="11">
        <v>2.09739692597447E-2</v>
      </c>
      <c r="V52" s="11">
        <v>1.96086708523889E-3</v>
      </c>
      <c r="W52" s="11">
        <v>5.0562720594073296E-2</v>
      </c>
      <c r="X52" s="11">
        <v>3.2767186864596501E-3</v>
      </c>
      <c r="Y52" s="11">
        <v>2.1507650823094702E-3</v>
      </c>
      <c r="Z52" s="11">
        <v>1.60572785985033E-2</v>
      </c>
      <c r="AA52" s="11">
        <v>1.1101630573012301E-3</v>
      </c>
      <c r="AB52" s="11">
        <v>5.8095329864954709E-4</v>
      </c>
      <c r="AC52" s="11">
        <v>2.9101193270959004E-3</v>
      </c>
      <c r="AD52" s="11">
        <v>3.9903778826126401E-5</v>
      </c>
      <c r="AE52" s="11">
        <v>3.2949345983443196E-4</v>
      </c>
      <c r="AF52" s="11">
        <v>1.3007347607736901E-4</v>
      </c>
      <c r="AG52" s="11">
        <v>1.24076836611861E-2</v>
      </c>
      <c r="AH52" s="11">
        <v>3.3245289282053198E-2</v>
      </c>
      <c r="AI52" s="11">
        <v>1.7050534497767501E-3</v>
      </c>
      <c r="AJ52" s="11">
        <v>4.3419583254434005E-3</v>
      </c>
      <c r="AK52" s="11">
        <v>2.3546152202580099E-2</v>
      </c>
      <c r="AL52" s="11">
        <v>2.5901131452342402E-3</v>
      </c>
      <c r="AM52" s="11">
        <v>7.7533891538089797E-3</v>
      </c>
      <c r="AN52" s="11">
        <v>1.9794238585457401E-4</v>
      </c>
      <c r="AO52" s="11">
        <v>8.2535306211600795E-2</v>
      </c>
      <c r="AP52" s="11">
        <v>4.4114763930290003E-4</v>
      </c>
      <c r="AQ52" s="11">
        <v>1.5469068552180401E-2</v>
      </c>
      <c r="AR52" s="11">
        <v>8.8591011958029603E-4</v>
      </c>
      <c r="AS52" s="11">
        <v>1.6187638578530901E-2</v>
      </c>
      <c r="AT52" s="11">
        <v>4.63575923561311E-2</v>
      </c>
      <c r="AU52" s="11">
        <v>15.6397143147863</v>
      </c>
      <c r="AV52" s="11">
        <v>0.95893215060032</v>
      </c>
      <c r="AW52" s="11">
        <v>0.16052719326338699</v>
      </c>
      <c r="AX52" s="11">
        <v>0.36800724557237502</v>
      </c>
      <c r="AY52" s="11">
        <v>1.1327026515529E-2</v>
      </c>
      <c r="AZ52" s="11">
        <v>0</v>
      </c>
      <c r="BA52" s="11">
        <v>4.4330388902934503E-2</v>
      </c>
      <c r="BB52" s="11">
        <v>8.9716018724990011E-3</v>
      </c>
      <c r="BC52" s="11">
        <v>1.5109228683335101E-2</v>
      </c>
      <c r="BD52" s="11">
        <v>2.1707468188936499E-2</v>
      </c>
      <c r="BE52" s="11">
        <v>7.4284568878339799E-3</v>
      </c>
      <c r="BF52" s="11">
        <v>2.0536770969950499E-3</v>
      </c>
      <c r="BG52" s="11">
        <v>4.4625091132001202E-3</v>
      </c>
      <c r="BH52" s="11">
        <v>9.8986083272335906E-3</v>
      </c>
      <c r="BI52" s="11">
        <v>1.6681050956403999E-3</v>
      </c>
      <c r="BJ52" s="11">
        <v>0</v>
      </c>
      <c r="BK52" s="11">
        <v>2.98866227315485E-2</v>
      </c>
      <c r="BL52" s="11">
        <v>3.3771607344860398E-3</v>
      </c>
      <c r="BM52" s="11">
        <v>9.4290743619395399E-4</v>
      </c>
      <c r="BN52" s="11">
        <v>3.0347862633229097E-2</v>
      </c>
      <c r="BO52" s="11">
        <v>0.23214557454818902</v>
      </c>
      <c r="BP52" s="11">
        <v>5.9301403988467304E-3</v>
      </c>
      <c r="BQ52" s="11">
        <v>1.5975982796469601</v>
      </c>
      <c r="BR52" s="11">
        <v>0.203947950274843</v>
      </c>
      <c r="BS52" s="11">
        <v>18.354654848051897</v>
      </c>
      <c r="BT52" s="11">
        <v>15.2600208102367</v>
      </c>
      <c r="BU52" s="11">
        <v>4.9750925135323794</v>
      </c>
      <c r="BV52" s="11">
        <v>38.960753216802296</v>
      </c>
      <c r="BW52" s="11">
        <v>6.2798475786516997E-2</v>
      </c>
      <c r="BX52" s="11">
        <v>7.5102875573250599E-2</v>
      </c>
      <c r="BY52" s="11">
        <v>1.3447903020660099E-2</v>
      </c>
      <c r="BZ52" s="11">
        <v>4.4905243857977999E-2</v>
      </c>
      <c r="CA52" s="11">
        <v>5.5339267877362402E-2</v>
      </c>
      <c r="CB52" s="11">
        <v>4.0755948516061199E-3</v>
      </c>
      <c r="CC52" s="11">
        <v>1.17851371150161E-2</v>
      </c>
      <c r="CD52" s="11">
        <v>1.4796540231385999E-2</v>
      </c>
      <c r="CE52" s="11">
        <v>1.27174632275764E-2</v>
      </c>
      <c r="CF52" s="11">
        <v>1.25217775322897E-2</v>
      </c>
      <c r="CG52" s="11">
        <v>4.73033725642843E-3</v>
      </c>
      <c r="CH52" s="11">
        <v>1.8786276574515399E-3</v>
      </c>
      <c r="CI52" s="11">
        <v>1.3486251380641699E-3</v>
      </c>
      <c r="CJ52" s="11">
        <v>3.4713394040644099E-3</v>
      </c>
      <c r="CK52" s="11">
        <v>1.9021155818289802E-2</v>
      </c>
      <c r="CL52" s="11">
        <v>1.6536997920687301E-4</v>
      </c>
      <c r="CM52" s="11">
        <v>1.29494415339458E-2</v>
      </c>
      <c r="CN52" s="11">
        <v>8.9173935027317408E-3</v>
      </c>
      <c r="CO52" s="11">
        <v>1.8050730955280599E-2</v>
      </c>
      <c r="CP52" s="11">
        <v>2.41249521583774E-2</v>
      </c>
      <c r="CQ52" s="11">
        <v>0.188722721482595</v>
      </c>
      <c r="CR52" s="11">
        <v>2.5351206493960301E-2</v>
      </c>
      <c r="CS52" s="11">
        <v>0.23141251491268702</v>
      </c>
      <c r="CT52" s="11">
        <v>1.9624054961627099E-2</v>
      </c>
      <c r="CU52" s="11">
        <v>4.8501032329283801E-2</v>
      </c>
      <c r="CV52" s="11">
        <v>1.4092212313153501E-2</v>
      </c>
      <c r="CW52" s="11">
        <v>9.5294551921859705E-2</v>
      </c>
      <c r="CX52" s="11">
        <v>9.972537492260361E-3</v>
      </c>
      <c r="CY52" s="11">
        <v>1.0653077618849901E-2</v>
      </c>
      <c r="CZ52" s="11">
        <v>3.9551145244553998E-2</v>
      </c>
      <c r="DA52" s="11">
        <v>1.53214063481256E-2</v>
      </c>
      <c r="DB52" s="11">
        <v>2.5995237256605601E-3</v>
      </c>
      <c r="DC52" s="11">
        <v>0.116347993435283</v>
      </c>
      <c r="DD52" s="11">
        <v>3.0791846180928003E-2</v>
      </c>
      <c r="DE52" s="11">
        <v>5.6283785564531195E-3</v>
      </c>
      <c r="DF52" s="11">
        <v>3.06205906174906E-2</v>
      </c>
      <c r="DG52" s="11">
        <v>2.6931537397640801E-3</v>
      </c>
      <c r="DH52" s="11">
        <v>4.5418540520349701E-2</v>
      </c>
      <c r="DI52" s="11">
        <v>8.9883227404971608E-2</v>
      </c>
      <c r="DJ52" s="11">
        <v>4.4252520259768099E-2</v>
      </c>
      <c r="DK52" s="11">
        <v>1.55124513607618E-3</v>
      </c>
      <c r="DL52" s="10">
        <v>100.878913433512</v>
      </c>
      <c r="DM52" s="11">
        <v>0.70031237397361801</v>
      </c>
      <c r="DN52" s="11">
        <v>2.5083969558417699E-3</v>
      </c>
      <c r="DO52" s="11">
        <v>1.1029026543145899</v>
      </c>
      <c r="DP52" s="11">
        <v>1.7107335125091397E-2</v>
      </c>
      <c r="DQ52" s="11">
        <v>0.244821579477672</v>
      </c>
      <c r="DR52" s="11">
        <v>-3.4377237834347598</v>
      </c>
      <c r="DS52" s="11">
        <v>113.94791640047499</v>
      </c>
      <c r="DT52" s="10">
        <v>213.45675839039902</v>
      </c>
      <c r="DW52" s="50">
        <f t="shared" si="1"/>
        <v>0.4775026162595184</v>
      </c>
      <c r="DX52" s="25">
        <f t="shared" si="2"/>
        <v>0.13886198051698795</v>
      </c>
      <c r="DY52" s="43">
        <f t="shared" si="3"/>
        <v>12.402806784025625</v>
      </c>
      <c r="DZ52" s="43">
        <f t="shared" si="4"/>
        <v>3.6068458168683404</v>
      </c>
      <c r="EA52" s="45">
        <v>1</v>
      </c>
      <c r="EB52" s="47">
        <f>'Price conversion factors'!C14</f>
        <v>125.02873563218391</v>
      </c>
      <c r="EC52" s="47">
        <f t="shared" si="23"/>
        <v>103018.7927211958</v>
      </c>
      <c r="ED52" s="48">
        <f t="shared" si="24"/>
        <v>29958.77530430003</v>
      </c>
      <c r="EE52" s="24">
        <f t="shared" si="5"/>
        <v>2.0570992841607447</v>
      </c>
      <c r="EF52" s="25">
        <f t="shared" si="6"/>
        <v>0.53761590480240984</v>
      </c>
      <c r="EG52" s="43">
        <f t="shared" si="7"/>
        <v>9.3082215778406994</v>
      </c>
      <c r="EH52" s="44">
        <f t="shared" si="8"/>
        <v>2.4326720660513845</v>
      </c>
      <c r="EI52" s="43">
        <f t="shared" si="9"/>
        <v>0.23984565303775288</v>
      </c>
      <c r="EJ52" s="43">
        <f t="shared" si="10"/>
        <v>6.2682846065654663E-2</v>
      </c>
      <c r="EK52" s="47">
        <f t="shared" si="31"/>
        <v>1</v>
      </c>
      <c r="EL52" s="47">
        <f t="shared" si="31"/>
        <v>125.02873563218391</v>
      </c>
      <c r="EM52" s="47">
        <f t="shared" si="25"/>
        <v>92819.994190614583</v>
      </c>
      <c r="EN52" s="48">
        <f t="shared" si="26"/>
        <v>24258.189939967095</v>
      </c>
      <c r="EO52" s="24">
        <f t="shared" si="11"/>
        <v>1.4655677632175232</v>
      </c>
      <c r="EP52" s="25">
        <f t="shared" si="12"/>
        <v>0.50969011792168861</v>
      </c>
      <c r="EQ52" s="43">
        <f t="shared" si="13"/>
        <v>2.0899556401661319</v>
      </c>
      <c r="ER52" s="44">
        <f t="shared" si="14"/>
        <v>0.72683758705824497</v>
      </c>
      <c r="ES52" s="43">
        <f t="shared" si="15"/>
        <v>0.77270344101012089</v>
      </c>
      <c r="ET52" s="43">
        <f t="shared" si="16"/>
        <v>0.26872814608196893</v>
      </c>
      <c r="EU52" s="47">
        <f t="shared" si="32"/>
        <v>1</v>
      </c>
      <c r="EV52" s="47">
        <f t="shared" si="32"/>
        <v>125.02873563218391</v>
      </c>
      <c r="EW52" s="47">
        <f t="shared" si="27"/>
        <v>34617.856627189933</v>
      </c>
      <c r="EX52" s="48">
        <f t="shared" si="28"/>
        <v>12039.279158114046</v>
      </c>
      <c r="EY52" s="24">
        <f t="shared" si="17"/>
        <v>2.0015700333293855</v>
      </c>
      <c r="EZ52" s="25">
        <f t="shared" si="18"/>
        <v>0.60403358731551571</v>
      </c>
      <c r="FA52" s="43">
        <f t="shared" si="19"/>
        <v>7.7980725932563129</v>
      </c>
      <c r="FB52" s="43">
        <f t="shared" si="20"/>
        <v>2.3533015004308235</v>
      </c>
      <c r="FC52" s="43">
        <f t="shared" si="21"/>
        <v>0.75696041744349518</v>
      </c>
      <c r="FD52" s="43">
        <f t="shared" si="22"/>
        <v>0.22843543258074014</v>
      </c>
      <c r="FE52" s="47">
        <f t="shared" si="33"/>
        <v>1</v>
      </c>
      <c r="FF52" s="47">
        <f t="shared" si="33"/>
        <v>125.02873563218391</v>
      </c>
      <c r="FG52" s="47">
        <f t="shared" si="29"/>
        <v>84433.414371918145</v>
      </c>
      <c r="FH52" s="48">
        <f t="shared" si="30"/>
        <v>25480.306620864714</v>
      </c>
      <c r="FI52" s="52"/>
      <c r="FJ52" s="52"/>
    </row>
    <row r="53" spans="1:166" x14ac:dyDescent="0.35">
      <c r="A53" s="19" t="s">
        <v>82</v>
      </c>
      <c r="B53" s="11">
        <v>0.35990152397412595</v>
      </c>
      <c r="C53" s="11">
        <v>6.2979698338081494E-2</v>
      </c>
      <c r="D53" s="11">
        <v>0.89741197526650096</v>
      </c>
      <c r="E53" s="11">
        <v>2.6982206263597799E-3</v>
      </c>
      <c r="F53" s="11">
        <v>3.6984148656056803E-4</v>
      </c>
      <c r="G53" s="11">
        <v>6.8038058944952804E-3</v>
      </c>
      <c r="H53" s="11">
        <v>0.13899752620605699</v>
      </c>
      <c r="I53" s="11">
        <v>1.4504493852548301E-3</v>
      </c>
      <c r="J53" s="11">
        <v>4.1984135875218498E-4</v>
      </c>
      <c r="K53" s="11">
        <v>1.7243600140050401E-3</v>
      </c>
      <c r="L53" s="11">
        <v>0.18961587126118098</v>
      </c>
      <c r="M53" s="11">
        <v>9.5602289365829089E-3</v>
      </c>
      <c r="N53" s="11">
        <v>2.5498418061087502E-2</v>
      </c>
      <c r="O53" s="11">
        <v>7.906432043803871E-2</v>
      </c>
      <c r="P53" s="11">
        <v>0</v>
      </c>
      <c r="Q53" s="11">
        <v>3.5026870878973798E-2</v>
      </c>
      <c r="R53" s="11">
        <v>4.0181830052924701E-2</v>
      </c>
      <c r="S53" s="11">
        <v>2.3995068993063601E-4</v>
      </c>
      <c r="T53" s="11">
        <v>8.3780070223868301E-3</v>
      </c>
      <c r="U53" s="11">
        <v>1.3633859345262201E-2</v>
      </c>
      <c r="V53" s="11">
        <v>1.0792860172910499E-3</v>
      </c>
      <c r="W53" s="11">
        <v>3.10791635467439E-2</v>
      </c>
      <c r="X53" s="11">
        <v>1.3838079684474701E-2</v>
      </c>
      <c r="Y53" s="11">
        <v>6.80476778741077E-3</v>
      </c>
      <c r="Z53" s="11">
        <v>3.1243027724232601E-2</v>
      </c>
      <c r="AA53" s="11">
        <v>5.3120281354955209E-4</v>
      </c>
      <c r="AB53" s="11">
        <v>3.6483163946968698E-4</v>
      </c>
      <c r="AC53" s="11">
        <v>1.9271442775924599E-3</v>
      </c>
      <c r="AD53" s="11">
        <v>1.82696651276389E-6</v>
      </c>
      <c r="AE53" s="11">
        <v>1.50981807701187E-4</v>
      </c>
      <c r="AF53" s="11">
        <v>5.4336029977346698E-5</v>
      </c>
      <c r="AG53" s="11">
        <v>4.6714754600566902E-3</v>
      </c>
      <c r="AH53" s="11">
        <v>9.9467133994874501E-2</v>
      </c>
      <c r="AI53" s="11">
        <v>1.26695884604884E-3</v>
      </c>
      <c r="AJ53" s="11">
        <v>4.6709051975369204E-3</v>
      </c>
      <c r="AK53" s="11">
        <v>4.1479303094379E-2</v>
      </c>
      <c r="AL53" s="11">
        <v>3.9410958463552702E-4</v>
      </c>
      <c r="AM53" s="11">
        <v>7.6724694742338799E-3</v>
      </c>
      <c r="AN53" s="11">
        <v>2.09052886596018E-4</v>
      </c>
      <c r="AO53" s="11">
        <v>7.0724027189590895E-3</v>
      </c>
      <c r="AP53" s="11">
        <v>2.3737784160781999E-4</v>
      </c>
      <c r="AQ53" s="11">
        <v>9.5466722933853394E-3</v>
      </c>
      <c r="AR53" s="11">
        <v>7.2084355759754104E-4</v>
      </c>
      <c r="AS53" s="11">
        <v>1.8980696633271799E-3</v>
      </c>
      <c r="AT53" s="11">
        <v>6.8403034369755693E-3</v>
      </c>
      <c r="AU53" s="11">
        <v>4.8672649846083202E-2</v>
      </c>
      <c r="AV53" s="11">
        <v>8.6879980399561199E-2</v>
      </c>
      <c r="AW53" s="11">
        <v>1.7928945129036901E-2</v>
      </c>
      <c r="AX53" s="11">
        <v>2.6251574065495401E-2</v>
      </c>
      <c r="AY53" s="11">
        <v>2.6811935015745199E-3</v>
      </c>
      <c r="AZ53" s="11">
        <v>0</v>
      </c>
      <c r="BA53" s="11">
        <v>9.0172312651648198E-2</v>
      </c>
      <c r="BB53" s="11">
        <v>1.3252281691152501E-2</v>
      </c>
      <c r="BC53" s="11">
        <v>1.1592990768616E-2</v>
      </c>
      <c r="BD53" s="11">
        <v>2.0873429899185402E-2</v>
      </c>
      <c r="BE53" s="11">
        <v>1.24293754054622E-2</v>
      </c>
      <c r="BF53" s="11">
        <v>2.5781930245739998E-3</v>
      </c>
      <c r="BG53" s="11">
        <v>6.1144836282187197E-3</v>
      </c>
      <c r="BH53" s="11">
        <v>7.9291167747412798E-3</v>
      </c>
      <c r="BI53" s="11">
        <v>2.5220844215781699E-3</v>
      </c>
      <c r="BJ53" s="11">
        <v>0</v>
      </c>
      <c r="BK53" s="11">
        <v>4.3108989089757903E-2</v>
      </c>
      <c r="BL53" s="11">
        <v>2.56100462186295E-3</v>
      </c>
      <c r="BM53" s="11">
        <v>8.2701725678293204E-4</v>
      </c>
      <c r="BN53" s="11">
        <v>1.06596530828857E-2</v>
      </c>
      <c r="BO53" s="11">
        <v>5.8573843865141098E-2</v>
      </c>
      <c r="BP53" s="11">
        <v>1.40920802866739E-3</v>
      </c>
      <c r="BQ53" s="11">
        <v>2.39046368623534E-2</v>
      </c>
      <c r="BR53" s="11">
        <v>7.2955698689450297E-3</v>
      </c>
      <c r="BS53" s="11">
        <v>5.5228935704372297</v>
      </c>
      <c r="BT53" s="11">
        <v>3.0412851344254901</v>
      </c>
      <c r="BU53" s="11">
        <v>1.6541352690112401</v>
      </c>
      <c r="BV53" s="11">
        <v>21.579972213738898</v>
      </c>
      <c r="BW53" s="11">
        <v>3.6573064677453304E-2</v>
      </c>
      <c r="BX53" s="11">
        <v>4.94163210597156E-2</v>
      </c>
      <c r="BY53" s="11">
        <v>6.8137319251032006E-3</v>
      </c>
      <c r="BZ53" s="11">
        <v>1.9449631136242398E-2</v>
      </c>
      <c r="CA53" s="11">
        <v>1.8242503889704598E-2</v>
      </c>
      <c r="CB53" s="11">
        <v>2.3779671057991398E-3</v>
      </c>
      <c r="CC53" s="11">
        <v>2.6955742305304699E-2</v>
      </c>
      <c r="CD53" s="11">
        <v>3.2614944419989397E-2</v>
      </c>
      <c r="CE53" s="11">
        <v>1.72221223535611E-2</v>
      </c>
      <c r="CF53" s="11">
        <v>1.6611080428788502E-2</v>
      </c>
      <c r="CG53" s="11">
        <v>1.2144825185916E-3</v>
      </c>
      <c r="CH53" s="11">
        <v>7.55200071373743E-4</v>
      </c>
      <c r="CI53" s="11">
        <v>1.5892946094074401E-3</v>
      </c>
      <c r="CJ53" s="11">
        <v>1.1858357979232701E-3</v>
      </c>
      <c r="CK53" s="11">
        <v>2.6225087113699398E-2</v>
      </c>
      <c r="CL53" s="11">
        <v>9.7872940717550191E-5</v>
      </c>
      <c r="CM53" s="11">
        <v>3.8555809171223602E-3</v>
      </c>
      <c r="CN53" s="11">
        <v>2.8412641739580199E-3</v>
      </c>
      <c r="CO53" s="11">
        <v>1.1865282957989299E-3</v>
      </c>
      <c r="CP53" s="11">
        <v>2.3160205004809499E-3</v>
      </c>
      <c r="CQ53" s="11">
        <v>3.3641943016059293E-2</v>
      </c>
      <c r="CR53" s="11">
        <v>2.0727041142607198E-2</v>
      </c>
      <c r="CS53" s="11">
        <v>0.28125603039276098</v>
      </c>
      <c r="CT53" s="11">
        <v>2.9332915242695701E-2</v>
      </c>
      <c r="CU53" s="11">
        <v>6.2675423630499605E-2</v>
      </c>
      <c r="CV53" s="11">
        <v>1.4559027086427602E-2</v>
      </c>
      <c r="CW53" s="11">
        <v>0.163825056714442</v>
      </c>
      <c r="CX53" s="11">
        <v>1.01580129919332E-2</v>
      </c>
      <c r="CY53" s="11">
        <v>6.9777797108055298E-3</v>
      </c>
      <c r="CZ53" s="11">
        <v>3.9923843892543595E-2</v>
      </c>
      <c r="DA53" s="11">
        <v>1.82472968783082E-2</v>
      </c>
      <c r="DB53" s="11">
        <v>2.6153232096153703E-3</v>
      </c>
      <c r="DC53" s="11">
        <v>0.11456864069083</v>
      </c>
      <c r="DD53" s="11">
        <v>2.3103614406768301E-2</v>
      </c>
      <c r="DE53" s="11">
        <v>1.6986422873875098E-3</v>
      </c>
      <c r="DF53" s="11">
        <v>2.2336788145331098E-2</v>
      </c>
      <c r="DG53" s="11">
        <v>3.2591241009631701E-3</v>
      </c>
      <c r="DH53" s="11">
        <v>4.0387978036012503E-2</v>
      </c>
      <c r="DI53" s="11">
        <v>0.13772519506270298</v>
      </c>
      <c r="DJ53" s="11">
        <v>3.3832298331989703E-2</v>
      </c>
      <c r="DK53" s="11">
        <v>1.85157704430065E-3</v>
      </c>
      <c r="DL53" s="10">
        <v>35.773930875333697</v>
      </c>
      <c r="DM53" s="11">
        <v>0.57411462359249199</v>
      </c>
      <c r="DN53" s="11">
        <v>1.8565159365804701E-5</v>
      </c>
      <c r="DO53" s="11">
        <v>0.93997695212284893</v>
      </c>
      <c r="DP53" s="11">
        <v>2.6218373297308202E-2</v>
      </c>
      <c r="DQ53" s="11">
        <v>0.14967013067072099</v>
      </c>
      <c r="DR53" s="11">
        <v>-0.82285379840065298</v>
      </c>
      <c r="DS53" s="11">
        <v>7.8731617067432094</v>
      </c>
      <c r="DT53" s="10">
        <v>44.514237428518896</v>
      </c>
      <c r="DW53" s="50">
        <f t="shared" si="1"/>
        <v>0.14367996298696695</v>
      </c>
      <c r="DX53" s="25">
        <f t="shared" si="2"/>
        <v>4.178340294188921E-2</v>
      </c>
      <c r="DY53" s="43">
        <f t="shared" si="3"/>
        <v>3.7319896456751231</v>
      </c>
      <c r="DZ53" s="43">
        <f t="shared" si="4"/>
        <v>1.0852955686962886</v>
      </c>
      <c r="EA53" s="45">
        <v>1</v>
      </c>
      <c r="EB53" s="47">
        <f>'Price conversion factors'!C15</f>
        <v>125.02873563218391</v>
      </c>
      <c r="EC53" s="47">
        <f t="shared" si="23"/>
        <v>30998.230839218737</v>
      </c>
      <c r="ED53" s="48">
        <f t="shared" si="24"/>
        <v>9014.5594605857495</v>
      </c>
      <c r="EE53" s="24">
        <f t="shared" si="5"/>
        <v>0.40997489785587976</v>
      </c>
      <c r="EF53" s="25">
        <f t="shared" si="6"/>
        <v>0.10714554584417485</v>
      </c>
      <c r="EG53" s="43">
        <f t="shared" si="7"/>
        <v>1.8551059834489438</v>
      </c>
      <c r="EH53" s="44">
        <f t="shared" si="8"/>
        <v>0.48482564233799763</v>
      </c>
      <c r="EI53" s="43">
        <f t="shared" si="9"/>
        <v>4.7800656906769795E-2</v>
      </c>
      <c r="EJ53" s="43">
        <f t="shared" si="10"/>
        <v>1.2492539184158546E-2</v>
      </c>
      <c r="EK53" s="47">
        <f t="shared" si="31"/>
        <v>1</v>
      </c>
      <c r="EL53" s="47">
        <f t="shared" si="31"/>
        <v>125.02873563218391</v>
      </c>
      <c r="EM53" s="47">
        <f t="shared" si="25"/>
        <v>18498.799708058712</v>
      </c>
      <c r="EN53" s="48">
        <f t="shared" si="26"/>
        <v>4834.5984169957073</v>
      </c>
      <c r="EO53" s="24">
        <f t="shared" si="11"/>
        <v>0.48727683347998141</v>
      </c>
      <c r="EP53" s="25">
        <f t="shared" si="12"/>
        <v>0.16946346184066313</v>
      </c>
      <c r="EQ53" s="43">
        <f t="shared" si="13"/>
        <v>0.69487538687259509</v>
      </c>
      <c r="ER53" s="44">
        <f t="shared" si="14"/>
        <v>0.24166137299473681</v>
      </c>
      <c r="ES53" s="43">
        <f t="shared" si="15"/>
        <v>0.25691100432495878</v>
      </c>
      <c r="ET53" s="43">
        <f t="shared" si="16"/>
        <v>8.9347625798134128E-2</v>
      </c>
      <c r="EU53" s="47">
        <f t="shared" si="32"/>
        <v>1</v>
      </c>
      <c r="EV53" s="47">
        <f t="shared" si="32"/>
        <v>125.02873563218391</v>
      </c>
      <c r="EW53" s="47">
        <f t="shared" si="27"/>
        <v>11509.859852626574</v>
      </c>
      <c r="EX53" s="48">
        <f t="shared" si="28"/>
        <v>4002.8594874849432</v>
      </c>
      <c r="EY53" s="24">
        <f t="shared" si="17"/>
        <v>1.1086496573293332</v>
      </c>
      <c r="EZ53" s="25">
        <f t="shared" si="18"/>
        <v>0.33456817320493548</v>
      </c>
      <c r="FA53" s="43">
        <f t="shared" si="19"/>
        <v>4.319274551668995</v>
      </c>
      <c r="FB53" s="43">
        <f t="shared" si="20"/>
        <v>1.3034702051896148</v>
      </c>
      <c r="FC53" s="43">
        <f t="shared" si="21"/>
        <v>0.4192728175564655</v>
      </c>
      <c r="FD53" s="43">
        <f t="shared" si="22"/>
        <v>0.12652810535500209</v>
      </c>
      <c r="FE53" s="47">
        <f t="shared" si="33"/>
        <v>1</v>
      </c>
      <c r="FF53" s="47">
        <f t="shared" si="33"/>
        <v>125.02873563218391</v>
      </c>
      <c r="FG53" s="47">
        <f t="shared" si="29"/>
        <v>46766.825218135324</v>
      </c>
      <c r="FH53" s="48">
        <f t="shared" si="30"/>
        <v>14113.287436103061</v>
      </c>
      <c r="FI53" s="52"/>
      <c r="FJ53" s="52"/>
    </row>
    <row r="54" spans="1:166" x14ac:dyDescent="0.35">
      <c r="A54" s="19" t="s">
        <v>83</v>
      </c>
      <c r="B54" s="11">
        <v>0.175569074561473</v>
      </c>
      <c r="C54" s="11">
        <v>3.5252206910660402E-2</v>
      </c>
      <c r="D54" s="11">
        <v>0.42517029400490702</v>
      </c>
      <c r="E54" s="11">
        <v>1.2115102208165999E-3</v>
      </c>
      <c r="F54" s="11">
        <v>1.4075298127365501E-4</v>
      </c>
      <c r="G54" s="11">
        <v>3.20823531510247E-3</v>
      </c>
      <c r="H54" s="11">
        <v>6.7823737670457393E-2</v>
      </c>
      <c r="I54" s="11">
        <v>1.50565879592643E-3</v>
      </c>
      <c r="J54" s="11">
        <v>5.2529481851563498E-4</v>
      </c>
      <c r="K54" s="11">
        <v>1.04546821139899E-3</v>
      </c>
      <c r="L54" s="11">
        <v>0.20302041383377398</v>
      </c>
      <c r="M54" s="11">
        <v>1.1252238775117999E-2</v>
      </c>
      <c r="N54" s="11">
        <v>7.15924714291371E-3</v>
      </c>
      <c r="O54" s="11">
        <v>7.9017441892337295E-2</v>
      </c>
      <c r="P54" s="11">
        <v>0</v>
      </c>
      <c r="Q54" s="11">
        <v>2.00449291227499E-2</v>
      </c>
      <c r="R54" s="11">
        <v>2.0360237693108102E-2</v>
      </c>
      <c r="S54" s="11">
        <v>1.3683037597523901E-4</v>
      </c>
      <c r="T54" s="11">
        <v>5.7846414363543295E-3</v>
      </c>
      <c r="U54" s="11">
        <v>7.6349115097281298E-3</v>
      </c>
      <c r="V54" s="11">
        <v>5.1639768254300707E-4</v>
      </c>
      <c r="W54" s="11">
        <v>1.6067735507778499E-2</v>
      </c>
      <c r="X54" s="11">
        <v>1.3461429100163401E-3</v>
      </c>
      <c r="Y54" s="11">
        <v>1.1933241880640801E-3</v>
      </c>
      <c r="Z54" s="11">
        <v>9.2721740810861094E-3</v>
      </c>
      <c r="AA54" s="11">
        <v>2.9288861367412697E-4</v>
      </c>
      <c r="AB54" s="11">
        <v>3.6572146380412998E-4</v>
      </c>
      <c r="AC54" s="11">
        <v>1.00115631870804E-3</v>
      </c>
      <c r="AD54" s="11">
        <v>0</v>
      </c>
      <c r="AE54" s="11">
        <v>1.30159196174103E-5</v>
      </c>
      <c r="AF54" s="11">
        <v>7.9167767881714499E-6</v>
      </c>
      <c r="AG54" s="11">
        <v>5.3676326049372104E-3</v>
      </c>
      <c r="AH54" s="11">
        <v>1.9089142790783001E-2</v>
      </c>
      <c r="AI54" s="11">
        <v>7.9002933614978599E-4</v>
      </c>
      <c r="AJ54" s="11">
        <v>2.15110873954689E-3</v>
      </c>
      <c r="AK54" s="11">
        <v>1.9774822279039199E-2</v>
      </c>
      <c r="AL54" s="11">
        <v>5.3244726101732702E-4</v>
      </c>
      <c r="AM54" s="11">
        <v>3.7403237916299298E-3</v>
      </c>
      <c r="AN54" s="11">
        <v>2.3005050722071101E-3</v>
      </c>
      <c r="AO54" s="11">
        <v>3.3063909453638102E-2</v>
      </c>
      <c r="AP54" s="11">
        <v>4.2389785164981996E-4</v>
      </c>
      <c r="AQ54" s="11">
        <v>9.0093303773628897E-2</v>
      </c>
      <c r="AR54" s="11">
        <v>1.1578580478735501E-4</v>
      </c>
      <c r="AS54" s="11">
        <v>0.142735776969623</v>
      </c>
      <c r="AT54" s="11">
        <v>0.72863609039953592</v>
      </c>
      <c r="AU54" s="11">
        <v>0.75200412391991001</v>
      </c>
      <c r="AV54" s="11">
        <v>0.57973912771351499</v>
      </c>
      <c r="AW54" s="11">
        <v>0.7999861564781281</v>
      </c>
      <c r="AX54" s="11">
        <v>4.7888629444455398E-2</v>
      </c>
      <c r="AY54" s="11">
        <v>3.4279840883873597E-3</v>
      </c>
      <c r="AZ54" s="11">
        <v>0</v>
      </c>
      <c r="BA54" s="11">
        <v>3.3397647011938703E-2</v>
      </c>
      <c r="BB54" s="11">
        <v>1.9018810009231699E-2</v>
      </c>
      <c r="BC54" s="11">
        <v>2.7914012065713201E-2</v>
      </c>
      <c r="BD54" s="11">
        <v>1.2898709526431899E-2</v>
      </c>
      <c r="BE54" s="11">
        <v>6.0542654000412203E-3</v>
      </c>
      <c r="BF54" s="11">
        <v>1.4521171770814699E-3</v>
      </c>
      <c r="BG54" s="11">
        <v>7.8139087058628793E-4</v>
      </c>
      <c r="BH54" s="11">
        <v>4.1817755395469501E-3</v>
      </c>
      <c r="BI54" s="11">
        <v>6.9608091191367897E-4</v>
      </c>
      <c r="BJ54" s="11">
        <v>0</v>
      </c>
      <c r="BK54" s="11">
        <v>1.7040894880261701E-2</v>
      </c>
      <c r="BL54" s="11">
        <v>1.2092913385765999E-2</v>
      </c>
      <c r="BM54" s="11">
        <v>2.8022693744601903E-3</v>
      </c>
      <c r="BN54" s="11">
        <v>5.8009506406041904E-3</v>
      </c>
      <c r="BO54" s="11">
        <v>5.4350636546763399E-2</v>
      </c>
      <c r="BP54" s="11">
        <v>6.7824359835412604E-4</v>
      </c>
      <c r="BQ54" s="11">
        <v>7.7315576075568396E-2</v>
      </c>
      <c r="BR54" s="11">
        <v>9.1097021762977404E-2</v>
      </c>
      <c r="BS54" s="11">
        <v>4.6786397528894703</v>
      </c>
      <c r="BT54" s="11">
        <v>1.54014756673963</v>
      </c>
      <c r="BU54" s="11">
        <v>1.88034526331519</v>
      </c>
      <c r="BV54" s="11">
        <v>9.3781950844868494</v>
      </c>
      <c r="BW54" s="11">
        <v>1.61700383595497E-2</v>
      </c>
      <c r="BX54" s="11">
        <v>1.92877052331283E-2</v>
      </c>
      <c r="BY54" s="11">
        <v>6.5809813139290603E-3</v>
      </c>
      <c r="BZ54" s="11">
        <v>1.1462951200592601E-2</v>
      </c>
      <c r="CA54" s="11">
        <v>7.6289616739901303E-3</v>
      </c>
      <c r="CB54" s="11">
        <v>4.3965369062981896E-3</v>
      </c>
      <c r="CC54" s="11">
        <v>1.3627443749819701E-2</v>
      </c>
      <c r="CD54" s="11">
        <v>1.66982833124623E-2</v>
      </c>
      <c r="CE54" s="11">
        <v>4.1068299136405306E-3</v>
      </c>
      <c r="CF54" s="11">
        <v>2.5289752669035003E-3</v>
      </c>
      <c r="CG54" s="11">
        <v>1.1208834841992901E-3</v>
      </c>
      <c r="CH54" s="11">
        <v>2.4635245127588897E-4</v>
      </c>
      <c r="CI54" s="11">
        <v>8.0408553376291403E-4</v>
      </c>
      <c r="CJ54" s="11">
        <v>1.4131087498517199E-3</v>
      </c>
      <c r="CK54" s="11">
        <v>4.5894533350125805E-3</v>
      </c>
      <c r="CL54" s="11">
        <v>8.3792927603085408E-5</v>
      </c>
      <c r="CM54" s="11">
        <v>4.4021610928958402E-3</v>
      </c>
      <c r="CN54" s="11">
        <v>3.3334118421838796E-3</v>
      </c>
      <c r="CO54" s="11">
        <v>3.0857160570120501E-3</v>
      </c>
      <c r="CP54" s="11">
        <v>1.3353691998038702E-3</v>
      </c>
      <c r="CQ54" s="11">
        <v>5.9186586257740099E-2</v>
      </c>
      <c r="CR54" s="11">
        <v>1.19591819588824E-2</v>
      </c>
      <c r="CS54" s="11">
        <v>8.0967003642502602E-2</v>
      </c>
      <c r="CT54" s="11">
        <v>6.4077565979113096E-3</v>
      </c>
      <c r="CU54" s="11">
        <v>1.8777564834270899E-2</v>
      </c>
      <c r="CV54" s="11">
        <v>5.5690550040055397E-3</v>
      </c>
      <c r="CW54" s="11">
        <v>5.8158421015996199E-2</v>
      </c>
      <c r="CX54" s="11">
        <v>2.2819236303020501E-2</v>
      </c>
      <c r="CY54" s="11">
        <v>2.2144601596484501E-2</v>
      </c>
      <c r="CZ54" s="11">
        <v>2.6061195217855299E-2</v>
      </c>
      <c r="DA54" s="11">
        <v>7.7672781852940994E-3</v>
      </c>
      <c r="DB54" s="11">
        <v>1.3641142466506899E-3</v>
      </c>
      <c r="DC54" s="11">
        <v>2.66174633718466E-2</v>
      </c>
      <c r="DD54" s="11">
        <v>6.6973596708293998E-3</v>
      </c>
      <c r="DE54" s="11">
        <v>4.3302815889847196E-3</v>
      </c>
      <c r="DF54" s="11">
        <v>7.4285458427322303E-3</v>
      </c>
      <c r="DG54" s="11">
        <v>1.43949141374392E-3</v>
      </c>
      <c r="DH54" s="11">
        <v>1.4655520935156699E-2</v>
      </c>
      <c r="DI54" s="11">
        <v>3.7361236088672201E-2</v>
      </c>
      <c r="DJ54" s="11">
        <v>1.0341317851189</v>
      </c>
      <c r="DK54" s="11">
        <v>1.3176946669552002E-3</v>
      </c>
      <c r="DL54" s="10">
        <v>23.750765793877999</v>
      </c>
      <c r="DM54" s="11">
        <v>0.161526322715318</v>
      </c>
      <c r="DN54" s="11">
        <v>3.3878054498893403E-4</v>
      </c>
      <c r="DO54" s="11">
        <v>0.30659757776234503</v>
      </c>
      <c r="DP54" s="11">
        <v>1.52652618296237E-2</v>
      </c>
      <c r="DQ54" s="11">
        <v>9.5115599374043402E-2</v>
      </c>
      <c r="DR54" s="11">
        <v>-0.29088206372713699</v>
      </c>
      <c r="DS54" s="11">
        <v>17.553115253539598</v>
      </c>
      <c r="DT54" s="10">
        <v>41.591842525916704</v>
      </c>
      <c r="DW54" s="50">
        <f t="shared" si="1"/>
        <v>0.12171641150624116</v>
      </c>
      <c r="DX54" s="25">
        <f t="shared" si="2"/>
        <v>3.5396208078557159E-2</v>
      </c>
      <c r="DY54" s="43">
        <f t="shared" si="3"/>
        <v>3.1615012838723269</v>
      </c>
      <c r="DZ54" s="43">
        <f t="shared" si="4"/>
        <v>0.91939251165675728</v>
      </c>
      <c r="EA54" s="45">
        <v>1</v>
      </c>
      <c r="EB54" s="47">
        <f>'Price conversion factors'!C16</f>
        <v>23.784615384615385</v>
      </c>
      <c r="EC54" s="47">
        <f t="shared" si="23"/>
        <v>138039.55381604587</v>
      </c>
      <c r="ED54" s="48">
        <f t="shared" si="24"/>
        <v>40143.122110475699</v>
      </c>
      <c r="EE54" s="24">
        <f t="shared" si="5"/>
        <v>0.20761678482880547</v>
      </c>
      <c r="EF54" s="25">
        <f t="shared" si="6"/>
        <v>5.4259940921346152E-2</v>
      </c>
      <c r="EG54" s="43">
        <f t="shared" si="7"/>
        <v>0.93945054152008767</v>
      </c>
      <c r="EH54" s="44">
        <f t="shared" si="8"/>
        <v>0.24552220536233943</v>
      </c>
      <c r="EI54" s="43">
        <f t="shared" si="9"/>
        <v>2.4206893523459283E-2</v>
      </c>
      <c r="EJ54" s="43">
        <f t="shared" si="10"/>
        <v>6.3263893309746652E-3</v>
      </c>
      <c r="EK54" s="47">
        <f t="shared" si="31"/>
        <v>1</v>
      </c>
      <c r="EL54" s="47">
        <f t="shared" si="31"/>
        <v>23.784615384615385</v>
      </c>
      <c r="EM54" s="47">
        <f t="shared" si="25"/>
        <v>49245.035117530977</v>
      </c>
      <c r="EN54" s="48">
        <f t="shared" si="26"/>
        <v>12870.022519374463</v>
      </c>
      <c r="EO54" s="24">
        <f t="shared" si="11"/>
        <v>0.55391400142564851</v>
      </c>
      <c r="EP54" s="25">
        <f t="shared" si="12"/>
        <v>0.19263830700348852</v>
      </c>
      <c r="EQ54" s="43">
        <f t="shared" si="13"/>
        <v>0.78990253504552754</v>
      </c>
      <c r="ER54" s="44">
        <f t="shared" si="14"/>
        <v>0.27470958787337901</v>
      </c>
      <c r="ES54" s="43">
        <f t="shared" si="15"/>
        <v>0.29204467078726071</v>
      </c>
      <c r="ET54" s="43">
        <f t="shared" si="16"/>
        <v>0.10156629152729706</v>
      </c>
      <c r="EU54" s="47">
        <f t="shared" si="32"/>
        <v>1</v>
      </c>
      <c r="EV54" s="47">
        <f t="shared" si="32"/>
        <v>23.784615384615385</v>
      </c>
      <c r="EW54" s="47">
        <f t="shared" si="27"/>
        <v>68778.123202974384</v>
      </c>
      <c r="EX54" s="48">
        <f t="shared" si="28"/>
        <v>23919.419221391134</v>
      </c>
      <c r="EY54" s="24">
        <f t="shared" si="17"/>
        <v>0.48179546589798866</v>
      </c>
      <c r="EZ54" s="25">
        <f t="shared" si="18"/>
        <v>0.14539618338241822</v>
      </c>
      <c r="FA54" s="43">
        <f t="shared" si="19"/>
        <v>1.8770644821879106</v>
      </c>
      <c r="FB54" s="43">
        <f t="shared" si="20"/>
        <v>0.56646031561161003</v>
      </c>
      <c r="FC54" s="43">
        <f t="shared" si="21"/>
        <v>0.18220701295267064</v>
      </c>
      <c r="FD54" s="43">
        <f t="shared" si="22"/>
        <v>5.4986412583713257E-2</v>
      </c>
      <c r="FE54" s="47">
        <f t="shared" si="33"/>
        <v>1</v>
      </c>
      <c r="FF54" s="47">
        <f t="shared" si="33"/>
        <v>23.784615384615385</v>
      </c>
      <c r="FG54" s="47">
        <f t="shared" si="29"/>
        <v>106836.57986255306</v>
      </c>
      <c r="FH54" s="48">
        <f t="shared" si="30"/>
        <v>32241.131469956788</v>
      </c>
      <c r="FI54" s="52"/>
      <c r="FJ54" s="52"/>
    </row>
    <row r="55" spans="1:166" x14ac:dyDescent="0.35">
      <c r="A55" s="19" t="s">
        <v>84</v>
      </c>
      <c r="B55" s="11">
        <v>0.44975355288285901</v>
      </c>
      <c r="C55" s="11">
        <v>4.36123769277574E-2</v>
      </c>
      <c r="D55" s="11">
        <v>0.29246371302726104</v>
      </c>
      <c r="E55" s="11">
        <v>6.8395285423363105E-3</v>
      </c>
      <c r="F55" s="11">
        <v>1.11032298091808E-3</v>
      </c>
      <c r="G55" s="11">
        <v>8.2878104481513195E-3</v>
      </c>
      <c r="H55" s="11">
        <v>0.116449887589056</v>
      </c>
      <c r="I55" s="11">
        <v>4.7850968934580504E-2</v>
      </c>
      <c r="J55" s="11">
        <v>2.3799661902272E-2</v>
      </c>
      <c r="K55" s="11">
        <v>1.1882552763171799E-2</v>
      </c>
      <c r="L55" s="11">
        <v>4.2908629453421492</v>
      </c>
      <c r="M55" s="11">
        <v>0.187607717224853</v>
      </c>
      <c r="N55" s="11">
        <v>0.39248971516825298</v>
      </c>
      <c r="O55" s="11">
        <v>0.22246499821370699</v>
      </c>
      <c r="P55" s="11">
        <v>0</v>
      </c>
      <c r="Q55" s="11">
        <v>0.12570835497128899</v>
      </c>
      <c r="R55" s="11">
        <v>0.12670768140260702</v>
      </c>
      <c r="S55" s="11">
        <v>8.8634917046771604E-4</v>
      </c>
      <c r="T55" s="11">
        <v>2.32005359349572E-2</v>
      </c>
      <c r="U55" s="11">
        <v>5.4448243995997202E-2</v>
      </c>
      <c r="V55" s="11">
        <v>6.33454878845218E-3</v>
      </c>
      <c r="W55" s="11">
        <v>0.10164125437435599</v>
      </c>
      <c r="X55" s="11">
        <v>5.0201527057203901E-3</v>
      </c>
      <c r="Y55" s="11">
        <v>4.4033148912851205E-3</v>
      </c>
      <c r="Z55" s="11">
        <v>4.8516799763933499E-2</v>
      </c>
      <c r="AA55" s="11">
        <v>2.2563988122037801E-3</v>
      </c>
      <c r="AB55" s="11">
        <v>9.6519923785862605E-4</v>
      </c>
      <c r="AC55" s="11">
        <v>2.2942602600521601E-2</v>
      </c>
      <c r="AD55" s="11">
        <v>2.48607124459568E-4</v>
      </c>
      <c r="AE55" s="11">
        <v>9.8233195661652202E-4</v>
      </c>
      <c r="AF55" s="11">
        <v>5.4171180335531592E-4</v>
      </c>
      <c r="AG55" s="11">
        <v>1.1297539227808301E-2</v>
      </c>
      <c r="AH55" s="11">
        <v>0.34845318166693201</v>
      </c>
      <c r="AI55" s="11">
        <v>7.6676436803652694E-3</v>
      </c>
      <c r="AJ55" s="11">
        <v>2.0793288031290401E-2</v>
      </c>
      <c r="AK55" s="11">
        <v>5.9418306636678395E-2</v>
      </c>
      <c r="AL55" s="11">
        <v>2.5213303590191402E-2</v>
      </c>
      <c r="AM55" s="11">
        <v>6.55478663142956E-2</v>
      </c>
      <c r="AN55" s="11">
        <v>6.3034346924345193E-4</v>
      </c>
      <c r="AO55" s="11">
        <v>0.112166395822365</v>
      </c>
      <c r="AP55" s="11">
        <v>3.0776156239922304E-3</v>
      </c>
      <c r="AQ55" s="11">
        <v>0.11736629605035399</v>
      </c>
      <c r="AR55" s="11">
        <v>1.32578317812658E-2</v>
      </c>
      <c r="AS55" s="11">
        <v>7.9949094289751797E-3</v>
      </c>
      <c r="AT55" s="11">
        <v>2.9754301772681401E-3</v>
      </c>
      <c r="AU55" s="11">
        <v>0.483361147069024</v>
      </c>
      <c r="AV55" s="11">
        <v>0.79253970618481195</v>
      </c>
      <c r="AW55" s="11">
        <v>0.229229485515002</v>
      </c>
      <c r="AX55" s="11">
        <v>10.228333818636701</v>
      </c>
      <c r="AY55" s="11">
        <v>9.8009991490802501E-2</v>
      </c>
      <c r="AZ55" s="11">
        <v>0</v>
      </c>
      <c r="BA55" s="11">
        <v>9.3788761195805002</v>
      </c>
      <c r="BB55" s="11">
        <v>5.6345233742984702</v>
      </c>
      <c r="BC55" s="11">
        <v>4.9215314745205498</v>
      </c>
      <c r="BD55" s="11">
        <v>4.7884769563707703</v>
      </c>
      <c r="BE55" s="11">
        <v>1.7264432384844899</v>
      </c>
      <c r="BF55" s="11">
        <v>0.58523862871569998</v>
      </c>
      <c r="BG55" s="11">
        <v>1.0679265309595001</v>
      </c>
      <c r="BH55" s="11">
        <v>0.67554364780957898</v>
      </c>
      <c r="BI55" s="11">
        <v>0.18231315853635599</v>
      </c>
      <c r="BJ55" s="11">
        <v>0</v>
      </c>
      <c r="BK55" s="11">
        <v>5.6207853075536303</v>
      </c>
      <c r="BL55" s="11">
        <v>1.03232610283492</v>
      </c>
      <c r="BM55" s="11">
        <v>0.105320669076312</v>
      </c>
      <c r="BN55" s="11">
        <v>2.36118194005599E-2</v>
      </c>
      <c r="BO55" s="11">
        <v>0.29395592119159603</v>
      </c>
      <c r="BP55" s="11">
        <v>2.75078528737689E-2</v>
      </c>
      <c r="BQ55" s="11">
        <v>0.622493988107921</v>
      </c>
      <c r="BR55" s="11">
        <v>0.143213887224793</v>
      </c>
      <c r="BS55" s="11">
        <v>12.079080392304899</v>
      </c>
      <c r="BT55" s="11">
        <v>3.4593851980326802</v>
      </c>
      <c r="BU55" s="11">
        <v>4.7052922387004399</v>
      </c>
      <c r="BV55" s="11">
        <v>50.451862842235698</v>
      </c>
      <c r="BW55" s="11">
        <v>0.56802775343202694</v>
      </c>
      <c r="BX55" s="11">
        <v>0.55509248631546604</v>
      </c>
      <c r="BY55" s="11">
        <v>3.8910045691311602E-2</v>
      </c>
      <c r="BZ55" s="11">
        <v>0.108598947983543</v>
      </c>
      <c r="CA55" s="11">
        <v>8.4188567339082795E-2</v>
      </c>
      <c r="CB55" s="11">
        <v>0.31872227115709001</v>
      </c>
      <c r="CC55" s="11">
        <v>3.1558500581457703E-3</v>
      </c>
      <c r="CD55" s="11">
        <v>6.4172613322673999E-3</v>
      </c>
      <c r="CE55" s="11">
        <v>5.7628731958551796E-2</v>
      </c>
      <c r="CF55" s="11">
        <v>4.7225473517988996E-2</v>
      </c>
      <c r="CG55" s="11">
        <v>6.4345165907067599E-3</v>
      </c>
      <c r="CH55" s="11">
        <v>1.08936968238921E-2</v>
      </c>
      <c r="CI55" s="11">
        <v>1.5672917491655202E-3</v>
      </c>
      <c r="CJ55" s="11">
        <v>8.4523519386470909E-3</v>
      </c>
      <c r="CK55" s="11">
        <v>0.39978343719694798</v>
      </c>
      <c r="CL55" s="11">
        <v>5.7774670829904503E-4</v>
      </c>
      <c r="CM55" s="11">
        <v>3.64354894898841E-2</v>
      </c>
      <c r="CN55" s="11">
        <v>8.5180763158816501E-3</v>
      </c>
      <c r="CO55" s="11">
        <v>5.9475184715795298E-2</v>
      </c>
      <c r="CP55" s="11">
        <v>4.3796348620615398E-2</v>
      </c>
      <c r="CQ55" s="11">
        <v>0.42693578002756799</v>
      </c>
      <c r="CR55" s="11">
        <v>0.14723094644322401</v>
      </c>
      <c r="CS55" s="11">
        <v>1.1576018844706901</v>
      </c>
      <c r="CT55" s="11">
        <v>9.024136748809701E-2</v>
      </c>
      <c r="CU55" s="11">
        <v>0.16006130689489301</v>
      </c>
      <c r="CV55" s="11">
        <v>7.1743513376858692E-2</v>
      </c>
      <c r="CW55" s="11">
        <v>0.35410751932746104</v>
      </c>
      <c r="CX55" s="11">
        <v>0.110724114582311</v>
      </c>
      <c r="CY55" s="11">
        <v>0.112257561486693</v>
      </c>
      <c r="CZ55" s="11">
        <v>0.35532097656878397</v>
      </c>
      <c r="DA55" s="11">
        <v>0.176628787201589</v>
      </c>
      <c r="DB55" s="11">
        <v>2.9177962304047501E-2</v>
      </c>
      <c r="DC55" s="11">
        <v>0.26864498080682903</v>
      </c>
      <c r="DD55" s="11">
        <v>0.14048475282986</v>
      </c>
      <c r="DE55" s="11">
        <v>3.0768176010787199E-2</v>
      </c>
      <c r="DF55" s="11">
        <v>3.6958117628770298E-2</v>
      </c>
      <c r="DG55" s="11">
        <v>7.4753521747093704E-3</v>
      </c>
      <c r="DH55" s="11">
        <v>0.19604134285716801</v>
      </c>
      <c r="DI55" s="11">
        <v>2.0162429366724401</v>
      </c>
      <c r="DJ55" s="11">
        <v>0.143353780958213</v>
      </c>
      <c r="DK55" s="11">
        <v>5.7468907433493198E-3</v>
      </c>
      <c r="DL55" s="10">
        <v>135.17497286848101</v>
      </c>
      <c r="DM55" s="11">
        <v>1.5861787052474101</v>
      </c>
      <c r="DN55" s="11">
        <v>1.88807702055794</v>
      </c>
      <c r="DO55" s="11">
        <v>0.98328153766497794</v>
      </c>
      <c r="DP55" s="11">
        <v>1.9489909204251598E-2</v>
      </c>
      <c r="DQ55" s="11">
        <v>0.1499021795147</v>
      </c>
      <c r="DR55" s="11">
        <v>2.6100149979373799</v>
      </c>
      <c r="DS55" s="11">
        <v>69.02043703433921</v>
      </c>
      <c r="DT55" s="10">
        <v>211.43235425294699</v>
      </c>
      <c r="DW55" s="50">
        <f t="shared" si="1"/>
        <v>0.31424140290749264</v>
      </c>
      <c r="DX55" s="25">
        <f t="shared" si="2"/>
        <v>9.138417692868793E-2</v>
      </c>
      <c r="DY55" s="43">
        <f t="shared" si="3"/>
        <v>8.1622074331934886</v>
      </c>
      <c r="DZ55" s="43">
        <f t="shared" si="4"/>
        <v>2.3736420513091492</v>
      </c>
      <c r="EA55" s="45">
        <v>1</v>
      </c>
      <c r="EB55" s="47">
        <f>'Price conversion factors'!C17</f>
        <v>760</v>
      </c>
      <c r="EC55" s="47">
        <f t="shared" si="23"/>
        <v>11153.222152764451</v>
      </c>
      <c r="ED55" s="48">
        <f t="shared" si="24"/>
        <v>3243.4555634708381</v>
      </c>
      <c r="EE55" s="24">
        <f t="shared" si="5"/>
        <v>0.46633611467525399</v>
      </c>
      <c r="EF55" s="25">
        <f t="shared" si="6"/>
        <v>0.12187535825985256</v>
      </c>
      <c r="EG55" s="43">
        <f t="shared" si="7"/>
        <v>2.1101363062879761</v>
      </c>
      <c r="EH55" s="44">
        <f t="shared" si="8"/>
        <v>0.55147695023590226</v>
      </c>
      <c r="EI55" s="43">
        <f t="shared" si="9"/>
        <v>5.4372042623604684E-2</v>
      </c>
      <c r="EJ55" s="43">
        <f t="shared" si="10"/>
        <v>1.4209948501814873E-2</v>
      </c>
      <c r="EK55" s="47">
        <f t="shared" si="31"/>
        <v>1</v>
      </c>
      <c r="EL55" s="47">
        <f t="shared" si="31"/>
        <v>760</v>
      </c>
      <c r="EM55" s="47">
        <f t="shared" si="25"/>
        <v>3461.6374520879399</v>
      </c>
      <c r="EN55" s="48">
        <f t="shared" si="26"/>
        <v>904.68718025996009</v>
      </c>
      <c r="EO55" s="24">
        <f t="shared" si="11"/>
        <v>1.3860897265326995</v>
      </c>
      <c r="EP55" s="25">
        <f t="shared" si="12"/>
        <v>0.48204951957696396</v>
      </c>
      <c r="EQ55" s="43">
        <f t="shared" si="13"/>
        <v>1.9766169224298002</v>
      </c>
      <c r="ER55" s="44">
        <f t="shared" si="14"/>
        <v>0.68742103747387084</v>
      </c>
      <c r="ES55" s="43">
        <f t="shared" si="15"/>
        <v>0.73079957687471897</v>
      </c>
      <c r="ET55" s="43">
        <f t="shared" si="16"/>
        <v>0.2541549642826792</v>
      </c>
      <c r="EU55" s="47">
        <f t="shared" si="32"/>
        <v>1</v>
      </c>
      <c r="EV55" s="47">
        <f t="shared" si="32"/>
        <v>760</v>
      </c>
      <c r="EW55" s="47">
        <f t="shared" si="27"/>
        <v>5386.1924024173932</v>
      </c>
      <c r="EX55" s="48">
        <f t="shared" si="28"/>
        <v>1873.1914754388342</v>
      </c>
      <c r="EY55" s="24">
        <f t="shared" si="17"/>
        <v>2.5919143869917067</v>
      </c>
      <c r="EZ55" s="25">
        <f t="shared" si="18"/>
        <v>0.78218764226055693</v>
      </c>
      <c r="FA55" s="43">
        <f t="shared" si="19"/>
        <v>10.098041142056116</v>
      </c>
      <c r="FB55" s="43">
        <f t="shared" si="20"/>
        <v>3.0473857593430793</v>
      </c>
      <c r="FC55" s="43">
        <f t="shared" si="21"/>
        <v>0.9802188100765663</v>
      </c>
      <c r="FD55" s="43">
        <f t="shared" si="22"/>
        <v>0.29581032606679658</v>
      </c>
      <c r="FE55" s="47">
        <f t="shared" si="33"/>
        <v>1</v>
      </c>
      <c r="FF55" s="47">
        <f t="shared" si="33"/>
        <v>760</v>
      </c>
      <c r="FG55" s="47">
        <f t="shared" si="29"/>
        <v>17987.071498847883</v>
      </c>
      <c r="FH55" s="48">
        <f t="shared" si="30"/>
        <v>5428.1364837768861</v>
      </c>
      <c r="FI55" s="52"/>
      <c r="FJ55" s="52"/>
    </row>
    <row r="56" spans="1:166" x14ac:dyDescent="0.35">
      <c r="A56" s="19" t="s">
        <v>85</v>
      </c>
      <c r="B56" s="11">
        <v>0.58281652382665605</v>
      </c>
      <c r="C56" s="11">
        <v>4.1780666120422597E-2</v>
      </c>
      <c r="D56" s="11">
        <v>0.31919722594884103</v>
      </c>
      <c r="E56" s="11">
        <v>4.0628655939480302E-3</v>
      </c>
      <c r="F56" s="11">
        <v>6.9574779098283005E-4</v>
      </c>
      <c r="G56" s="11">
        <v>1.6881398872151201E-3</v>
      </c>
      <c r="H56" s="11">
        <v>0.12076701547732301</v>
      </c>
      <c r="I56" s="11">
        <v>6.8425277122105901E-3</v>
      </c>
      <c r="J56" s="11">
        <v>3.8161641683705002E-3</v>
      </c>
      <c r="K56" s="11">
        <v>4.6293434369881299E-3</v>
      </c>
      <c r="L56" s="11">
        <v>1.6141682454631998</v>
      </c>
      <c r="M56" s="11">
        <v>6.7775184346973702E-2</v>
      </c>
      <c r="N56" s="11">
        <v>0.105583033683962</v>
      </c>
      <c r="O56" s="11">
        <v>0.17467647298066599</v>
      </c>
      <c r="P56" s="11">
        <v>0</v>
      </c>
      <c r="Q56" s="11">
        <v>0.50461169766626901</v>
      </c>
      <c r="R56" s="11">
        <v>6.3683431734693402E-2</v>
      </c>
      <c r="S56" s="11">
        <v>9.1182528878789898E-4</v>
      </c>
      <c r="T56" s="11">
        <v>1.4926480504079799E-2</v>
      </c>
      <c r="U56" s="11">
        <v>3.7771916072532795E-2</v>
      </c>
      <c r="V56" s="11">
        <v>1.6769612821074999E-2</v>
      </c>
      <c r="W56" s="11">
        <v>6.8560048556190203E-2</v>
      </c>
      <c r="X56" s="11">
        <v>2.8067751934276099E-3</v>
      </c>
      <c r="Y56" s="11">
        <v>3.6338191339336601E-3</v>
      </c>
      <c r="Z56" s="11">
        <v>4.09335825773137E-2</v>
      </c>
      <c r="AA56" s="11">
        <v>3.82511091003539E-3</v>
      </c>
      <c r="AB56" s="11">
        <v>8.8224210866274199E-4</v>
      </c>
      <c r="AC56" s="11">
        <v>2.00331726443338E-2</v>
      </c>
      <c r="AD56" s="11">
        <v>4.3562771663789698E-4</v>
      </c>
      <c r="AE56" s="11">
        <v>9.981222329041061E-4</v>
      </c>
      <c r="AF56" s="11">
        <v>6.4170339690382001E-4</v>
      </c>
      <c r="AG56" s="11">
        <v>1.8972933054192502E-2</v>
      </c>
      <c r="AH56" s="11">
        <v>0.30041932966910195</v>
      </c>
      <c r="AI56" s="11">
        <v>8.7336240108217399E-3</v>
      </c>
      <c r="AJ56" s="11">
        <v>0.10469076579641901</v>
      </c>
      <c r="AK56" s="11">
        <v>5.0332416000024804E-2</v>
      </c>
      <c r="AL56" s="11">
        <v>9.2993790988140906E-3</v>
      </c>
      <c r="AM56" s="11">
        <v>4.16258163972777E-2</v>
      </c>
      <c r="AN56" s="11">
        <v>3.64957758671289E-4</v>
      </c>
      <c r="AO56" s="11">
        <v>5.69846667959178E-2</v>
      </c>
      <c r="AP56" s="11">
        <v>3.3632307859257499E-3</v>
      </c>
      <c r="AQ56" s="11">
        <v>0.30584749192567501</v>
      </c>
      <c r="AR56" s="11">
        <v>1.23359161308693E-2</v>
      </c>
      <c r="AS56" s="11">
        <v>7.8982432037205206E-3</v>
      </c>
      <c r="AT56" s="11">
        <v>3.4294734592153599E-3</v>
      </c>
      <c r="AU56" s="11">
        <v>0.22545310146240599</v>
      </c>
      <c r="AV56" s="11">
        <v>2.4506974121405803E-2</v>
      </c>
      <c r="AW56" s="11">
        <v>2.4534181019545302E-2</v>
      </c>
      <c r="AX56" s="11">
        <v>1.1933579991123999</v>
      </c>
      <c r="AY56" s="11">
        <v>1.6848016457828099</v>
      </c>
      <c r="AZ56" s="11">
        <v>0</v>
      </c>
      <c r="BA56" s="11">
        <v>3.1082636357409696</v>
      </c>
      <c r="BB56" s="11">
        <v>2.2590374035640899</v>
      </c>
      <c r="BC56" s="11">
        <v>2.1504062242326403</v>
      </c>
      <c r="BD56" s="11">
        <v>0.376170836339077</v>
      </c>
      <c r="BE56" s="11">
        <v>0.39965272868343099</v>
      </c>
      <c r="BF56" s="11">
        <v>5.6309828289235003E-2</v>
      </c>
      <c r="BG56" s="11">
        <v>0.48660259842422304</v>
      </c>
      <c r="BH56" s="11">
        <v>0.37000975594942398</v>
      </c>
      <c r="BI56" s="11">
        <v>0.20852853444903599</v>
      </c>
      <c r="BJ56" s="11">
        <v>0</v>
      </c>
      <c r="BK56" s="11">
        <v>1.2334760367648399</v>
      </c>
      <c r="BL56" s="11">
        <v>0.27214706456780396</v>
      </c>
      <c r="BM56" s="11">
        <v>0.63223943627093193</v>
      </c>
      <c r="BN56" s="11">
        <v>8.4542000072694006E-3</v>
      </c>
      <c r="BO56" s="11">
        <v>9.1197523300076494E-2</v>
      </c>
      <c r="BP56" s="11">
        <v>2.4539839454697601E-3</v>
      </c>
      <c r="BQ56" s="11">
        <v>0.16114541160558699</v>
      </c>
      <c r="BR56" s="11">
        <v>7.7618174852593314E-2</v>
      </c>
      <c r="BS56" s="11">
        <v>0.86706021573653203</v>
      </c>
      <c r="BT56" s="11">
        <v>0.416089251476844</v>
      </c>
      <c r="BU56" s="11">
        <v>0.56394488024581801</v>
      </c>
      <c r="BV56" s="11">
        <v>1.0739616091802</v>
      </c>
      <c r="BW56" s="11">
        <v>0.90458107448499103</v>
      </c>
      <c r="BX56" s="11">
        <v>0.292042915375747</v>
      </c>
      <c r="BY56" s="11">
        <v>9.7101435276026798E-2</v>
      </c>
      <c r="BZ56" s="11">
        <v>0.153858662441683</v>
      </c>
      <c r="CA56" s="11">
        <v>6.7625011195037804E-2</v>
      </c>
      <c r="CB56" s="11">
        <v>4.9894985524920395E-2</v>
      </c>
      <c r="CC56" s="11">
        <v>4.2505698872928998E-3</v>
      </c>
      <c r="CD56" s="11">
        <v>5.5147285827650801E-3</v>
      </c>
      <c r="CE56" s="11">
        <v>0.117106168715176</v>
      </c>
      <c r="CF56" s="11">
        <v>9.3227235229721594E-2</v>
      </c>
      <c r="CG56" s="11">
        <v>8.5989695734576994E-3</v>
      </c>
      <c r="CH56" s="11">
        <v>4.0060604695200596E-3</v>
      </c>
      <c r="CI56" s="11">
        <v>2.0226786949706201E-3</v>
      </c>
      <c r="CJ56" s="11">
        <v>2.2398580697679898E-2</v>
      </c>
      <c r="CK56" s="11">
        <v>0.32514638123433598</v>
      </c>
      <c r="CL56" s="11">
        <v>1.8698228928638801E-4</v>
      </c>
      <c r="CM56" s="11">
        <v>9.5442822708892899E-2</v>
      </c>
      <c r="CN56" s="11">
        <v>4.3010947410677802E-3</v>
      </c>
      <c r="CO56" s="11">
        <v>4.1513397359844904E-2</v>
      </c>
      <c r="CP56" s="11">
        <v>4.18023132887482E-2</v>
      </c>
      <c r="CQ56" s="11">
        <v>9.41227009517836E-2</v>
      </c>
      <c r="CR56" s="11">
        <v>0.101383942230793</v>
      </c>
      <c r="CS56" s="11">
        <v>0.73086049622349603</v>
      </c>
      <c r="CT56" s="11">
        <v>5.6590477651763199E-2</v>
      </c>
      <c r="CU56" s="11">
        <v>0.14301761058959803</v>
      </c>
      <c r="CV56" s="11">
        <v>0.121641049421352</v>
      </c>
      <c r="CW56" s="11">
        <v>0.34936961495690699</v>
      </c>
      <c r="CX56" s="11">
        <v>6.2394922169008903E-2</v>
      </c>
      <c r="CY56" s="11">
        <v>6.2145182300951798E-2</v>
      </c>
      <c r="CZ56" s="11">
        <v>0.19227301961149901</v>
      </c>
      <c r="DA56" s="11">
        <v>9.2805681216609398E-2</v>
      </c>
      <c r="DB56" s="11">
        <v>1.07654197061832E-2</v>
      </c>
      <c r="DC56" s="11">
        <v>0.33814899736310905</v>
      </c>
      <c r="DD56" s="11">
        <v>0.33604486126201905</v>
      </c>
      <c r="DE56" s="11">
        <v>5.7007255610186103E-3</v>
      </c>
      <c r="DF56" s="11">
        <v>5.5355282450168505E-2</v>
      </c>
      <c r="DG56" s="11">
        <v>1.3233363543018401E-2</v>
      </c>
      <c r="DH56" s="11">
        <v>6.5831620318371906E-2</v>
      </c>
      <c r="DI56" s="11">
        <v>0.37120040520235098</v>
      </c>
      <c r="DJ56" s="11">
        <v>6.7913888311804296E-2</v>
      </c>
      <c r="DK56" s="11">
        <v>4.1166297403689893E-3</v>
      </c>
      <c r="DL56" s="10">
        <v>28.3271837627602</v>
      </c>
      <c r="DM56" s="11">
        <v>0.84464080591171697</v>
      </c>
      <c r="DN56" s="11">
        <v>0.69983952774677705</v>
      </c>
      <c r="DO56" s="11">
        <v>6.4686714296510708</v>
      </c>
      <c r="DP56" s="11">
        <v>5.9089126478279699E-2</v>
      </c>
      <c r="DQ56" s="11">
        <v>0.213352496948329</v>
      </c>
      <c r="DR56" s="11">
        <v>-6.4563944369684503</v>
      </c>
      <c r="DS56" s="11">
        <v>183.93436901439802</v>
      </c>
      <c r="DT56" s="10">
        <v>214.09075172692599</v>
      </c>
      <c r="DW56" s="50">
        <f t="shared" si="1"/>
        <v>2.2556867720815769E-2</v>
      </c>
      <c r="DX56" s="25">
        <f t="shared" si="2"/>
        <v>6.5597364691083104E-3</v>
      </c>
      <c r="DY56" s="43">
        <f t="shared" si="3"/>
        <v>0.58589934896199769</v>
      </c>
      <c r="DZ56" s="43">
        <f t="shared" si="4"/>
        <v>0.1703847082929047</v>
      </c>
      <c r="EA56" s="45">
        <v>1</v>
      </c>
      <c r="EB56" s="47">
        <f>'Price conversion factors'!C18</f>
        <v>3434</v>
      </c>
      <c r="EC56" s="47">
        <f t="shared" si="23"/>
        <v>177.1858522663988</v>
      </c>
      <c r="ED56" s="48">
        <f t="shared" si="24"/>
        <v>51.527211637161621</v>
      </c>
      <c r="EE56" s="24">
        <f t="shared" si="5"/>
        <v>5.609015295613607E-2</v>
      </c>
      <c r="EF56" s="25">
        <f t="shared" si="6"/>
        <v>1.4658970796502548E-2</v>
      </c>
      <c r="EG56" s="43">
        <f t="shared" si="7"/>
        <v>0.25380377897690887</v>
      </c>
      <c r="EH56" s="44">
        <f t="shared" si="8"/>
        <v>6.6330754829176913E-2</v>
      </c>
      <c r="EI56" s="43">
        <f t="shared" si="9"/>
        <v>6.5397812678936618E-3</v>
      </c>
      <c r="EJ56" s="43">
        <f t="shared" si="10"/>
        <v>1.7091496023649217E-3</v>
      </c>
      <c r="EK56" s="47">
        <f t="shared" si="31"/>
        <v>1</v>
      </c>
      <c r="EL56" s="47">
        <f t="shared" si="31"/>
        <v>3434</v>
      </c>
      <c r="EM56" s="47">
        <f t="shared" si="25"/>
        <v>92.147266511630349</v>
      </c>
      <c r="EN56" s="48">
        <f t="shared" si="26"/>
        <v>24.082374848003603</v>
      </c>
      <c r="EO56" s="24">
        <f t="shared" si="11"/>
        <v>0.16612745079046023</v>
      </c>
      <c r="EP56" s="25">
        <f t="shared" si="12"/>
        <v>5.7775233672939172E-2</v>
      </c>
      <c r="EQ56" s="43">
        <f t="shared" si="13"/>
        <v>0.23690409374432439</v>
      </c>
      <c r="ER56" s="44">
        <f t="shared" si="14"/>
        <v>8.2389691222181843E-2</v>
      </c>
      <c r="ES56" s="43">
        <f t="shared" si="15"/>
        <v>8.7588753037395772E-2</v>
      </c>
      <c r="ET56" s="43">
        <f t="shared" si="16"/>
        <v>3.0461315392359554E-2</v>
      </c>
      <c r="EU56" s="47">
        <f t="shared" si="32"/>
        <v>1</v>
      </c>
      <c r="EV56" s="47">
        <f t="shared" si="32"/>
        <v>3434</v>
      </c>
      <c r="EW56" s="47">
        <f t="shared" si="27"/>
        <v>142.87137378339557</v>
      </c>
      <c r="EX56" s="48">
        <f t="shared" si="28"/>
        <v>49.687315168165568</v>
      </c>
      <c r="EY56" s="24">
        <f t="shared" si="17"/>
        <v>5.5173711912588193E-2</v>
      </c>
      <c r="EZ56" s="25">
        <f t="shared" si="18"/>
        <v>1.6650316789884254E-2</v>
      </c>
      <c r="FA56" s="43">
        <f t="shared" si="19"/>
        <v>0.21495556166880825</v>
      </c>
      <c r="FB56" s="43">
        <f t="shared" si="20"/>
        <v>6.486926605923303E-2</v>
      </c>
      <c r="FC56" s="43">
        <f t="shared" si="21"/>
        <v>2.0865778017164695E-2</v>
      </c>
      <c r="FD56" s="43">
        <f t="shared" si="22"/>
        <v>6.2968722242871039E-3</v>
      </c>
      <c r="FE56" s="47">
        <f t="shared" si="33"/>
        <v>1</v>
      </c>
      <c r="FF56" s="47">
        <f t="shared" si="33"/>
        <v>3434</v>
      </c>
      <c r="FG56" s="47">
        <f t="shared" si="29"/>
        <v>84.739386021712633</v>
      </c>
      <c r="FH56" s="48">
        <f t="shared" si="30"/>
        <v>25.572642712115432</v>
      </c>
      <c r="FI56" s="52"/>
      <c r="FJ56" s="52"/>
    </row>
    <row r="57" spans="1:166" x14ac:dyDescent="0.35">
      <c r="A57" s="19" t="s">
        <v>86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11">
        <v>0</v>
      </c>
      <c r="AW57" s="11">
        <v>0</v>
      </c>
      <c r="AX57" s="11">
        <v>0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1"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0</v>
      </c>
      <c r="CB57" s="11">
        <v>0</v>
      </c>
      <c r="CC57" s="11">
        <v>0</v>
      </c>
      <c r="CD57" s="11">
        <v>0</v>
      </c>
      <c r="CE57" s="11">
        <v>0</v>
      </c>
      <c r="CF57" s="11">
        <v>0</v>
      </c>
      <c r="CG57" s="11">
        <v>0</v>
      </c>
      <c r="CH57" s="11">
        <v>0</v>
      </c>
      <c r="CI57" s="11">
        <v>0</v>
      </c>
      <c r="CJ57" s="11">
        <v>0</v>
      </c>
      <c r="CK57" s="11">
        <v>0</v>
      </c>
      <c r="CL57" s="11">
        <v>0</v>
      </c>
      <c r="CM57" s="11">
        <v>0</v>
      </c>
      <c r="CN57" s="11">
        <v>0</v>
      </c>
      <c r="CO57" s="11">
        <v>0</v>
      </c>
      <c r="CP57" s="11">
        <v>0</v>
      </c>
      <c r="CQ57" s="11">
        <v>0</v>
      </c>
      <c r="CR57" s="11">
        <v>0</v>
      </c>
      <c r="CS57" s="11">
        <v>0</v>
      </c>
      <c r="CT57" s="11">
        <v>0</v>
      </c>
      <c r="CU57" s="11">
        <v>0</v>
      </c>
      <c r="CV57" s="11">
        <v>0</v>
      </c>
      <c r="CW57" s="11">
        <v>0</v>
      </c>
      <c r="CX57" s="11">
        <v>0</v>
      </c>
      <c r="CY57" s="11">
        <v>0</v>
      </c>
      <c r="CZ57" s="11">
        <v>0</v>
      </c>
      <c r="DA57" s="11">
        <v>0</v>
      </c>
      <c r="DB57" s="11">
        <v>0</v>
      </c>
      <c r="DC57" s="11">
        <v>0</v>
      </c>
      <c r="DD57" s="11">
        <v>0</v>
      </c>
      <c r="DE57" s="11">
        <v>0</v>
      </c>
      <c r="DF57" s="11">
        <v>0</v>
      </c>
      <c r="DG57" s="11">
        <v>0</v>
      </c>
      <c r="DH57" s="11">
        <v>0</v>
      </c>
      <c r="DI57" s="11">
        <v>0</v>
      </c>
      <c r="DJ57" s="11">
        <v>0</v>
      </c>
      <c r="DK57" s="11">
        <v>0</v>
      </c>
      <c r="DL57" s="10">
        <v>0</v>
      </c>
      <c r="DM57" s="11">
        <v>0</v>
      </c>
      <c r="DN57" s="11">
        <v>0</v>
      </c>
      <c r="DO57" s="11">
        <v>0</v>
      </c>
      <c r="DP57" s="11">
        <v>0</v>
      </c>
      <c r="DQ57" s="11">
        <v>0</v>
      </c>
      <c r="DR57" s="11">
        <v>0</v>
      </c>
      <c r="DS57" s="11">
        <v>0</v>
      </c>
      <c r="DT57" s="10">
        <v>0</v>
      </c>
      <c r="DW57" s="50">
        <f t="shared" si="1"/>
        <v>0</v>
      </c>
      <c r="DX57" s="25">
        <f t="shared" si="2"/>
        <v>0</v>
      </c>
      <c r="DY57" s="43">
        <f t="shared" si="3"/>
        <v>0</v>
      </c>
      <c r="DZ57" s="43">
        <f t="shared" si="4"/>
        <v>0</v>
      </c>
      <c r="EA57" s="45"/>
      <c r="EB57" s="45"/>
      <c r="EC57" s="47" t="str">
        <f t="shared" si="23"/>
        <v/>
      </c>
      <c r="ED57" s="48" t="str">
        <f t="shared" si="24"/>
        <v/>
      </c>
      <c r="EE57" s="24">
        <f t="shared" si="5"/>
        <v>0</v>
      </c>
      <c r="EF57" s="25">
        <f t="shared" si="6"/>
        <v>0</v>
      </c>
      <c r="EG57" s="43">
        <f t="shared" si="7"/>
        <v>0</v>
      </c>
      <c r="EH57" s="44">
        <f t="shared" si="8"/>
        <v>0</v>
      </c>
      <c r="EI57" s="43">
        <f t="shared" si="9"/>
        <v>0</v>
      </c>
      <c r="EJ57" s="43">
        <f t="shared" si="10"/>
        <v>0</v>
      </c>
      <c r="EK57" s="47"/>
      <c r="EL57" s="47"/>
      <c r="EM57" s="47" t="str">
        <f t="shared" si="25"/>
        <v/>
      </c>
      <c r="EN57" s="48" t="str">
        <f t="shared" si="26"/>
        <v/>
      </c>
      <c r="EO57" s="24">
        <f t="shared" si="11"/>
        <v>0</v>
      </c>
      <c r="EP57" s="25">
        <f t="shared" si="12"/>
        <v>0</v>
      </c>
      <c r="EQ57" s="43">
        <f t="shared" si="13"/>
        <v>0</v>
      </c>
      <c r="ER57" s="44">
        <f t="shared" si="14"/>
        <v>0</v>
      </c>
      <c r="ES57" s="43">
        <f t="shared" si="15"/>
        <v>0</v>
      </c>
      <c r="ET57" s="43">
        <f t="shared" si="16"/>
        <v>0</v>
      </c>
      <c r="EU57" s="47"/>
      <c r="EV57" s="47"/>
      <c r="EW57" s="47" t="str">
        <f t="shared" si="27"/>
        <v/>
      </c>
      <c r="EX57" s="48" t="str">
        <f t="shared" si="28"/>
        <v/>
      </c>
      <c r="EY57" s="24">
        <f t="shared" si="17"/>
        <v>0</v>
      </c>
      <c r="EZ57" s="25">
        <f t="shared" si="18"/>
        <v>0</v>
      </c>
      <c r="FA57" s="43">
        <f t="shared" si="19"/>
        <v>0</v>
      </c>
      <c r="FB57" s="43">
        <f t="shared" si="20"/>
        <v>0</v>
      </c>
      <c r="FC57" s="43">
        <f t="shared" si="21"/>
        <v>0</v>
      </c>
      <c r="FD57" s="43">
        <f t="shared" si="22"/>
        <v>0</v>
      </c>
      <c r="FE57" s="47"/>
      <c r="FF57" s="47"/>
      <c r="FG57" s="47" t="str">
        <f t="shared" si="29"/>
        <v/>
      </c>
      <c r="FH57" s="48" t="str">
        <f t="shared" si="30"/>
        <v/>
      </c>
      <c r="FI57" s="52"/>
      <c r="FJ57" s="52"/>
    </row>
    <row r="58" spans="1:166" x14ac:dyDescent="0.35">
      <c r="A58" s="19" t="s">
        <v>87</v>
      </c>
      <c r="B58" s="11">
        <v>0.50541520280435903</v>
      </c>
      <c r="C58" s="11">
        <v>7.7385610852709799E-2</v>
      </c>
      <c r="D58" s="11">
        <v>0.184563537048194</v>
      </c>
      <c r="E58" s="11">
        <v>2.3647590616623998E-2</v>
      </c>
      <c r="F58" s="11">
        <v>1.27460623472596E-3</v>
      </c>
      <c r="G58" s="11">
        <v>6.3769897254352295E-2</v>
      </c>
      <c r="H58" s="11">
        <v>0.322229265144022</v>
      </c>
      <c r="I58" s="11">
        <v>6.5551702397637593E-2</v>
      </c>
      <c r="J58" s="11">
        <v>1.62699336265788E-2</v>
      </c>
      <c r="K58" s="11">
        <v>4.6082313402307507E-2</v>
      </c>
      <c r="L58" s="11">
        <v>7.9938837855433995</v>
      </c>
      <c r="M58" s="11">
        <v>0.706145602845064</v>
      </c>
      <c r="N58" s="11">
        <v>0.15291208998309699</v>
      </c>
      <c r="O58" s="11">
        <v>0.172941581062552</v>
      </c>
      <c r="P58" s="11">
        <v>0</v>
      </c>
      <c r="Q58" s="11">
        <v>8.2759225379516299E-2</v>
      </c>
      <c r="R58" s="11">
        <v>8.2341911935984904E-2</v>
      </c>
      <c r="S58" s="11">
        <v>8.5222428245087492E-4</v>
      </c>
      <c r="T58" s="11">
        <v>4.2117399616874704E-2</v>
      </c>
      <c r="U58" s="11">
        <v>3.7973877596646E-2</v>
      </c>
      <c r="V58" s="11">
        <v>2.6117757397380002E-3</v>
      </c>
      <c r="W58" s="11">
        <v>7.1589553907778894E-2</v>
      </c>
      <c r="X58" s="11">
        <v>7.2464954540807591E-2</v>
      </c>
      <c r="Y58" s="11">
        <v>6.8322298430110603E-2</v>
      </c>
      <c r="Z58" s="11">
        <v>3.6396929897024401E-2</v>
      </c>
      <c r="AA58" s="11">
        <v>1.2941618849953399E-3</v>
      </c>
      <c r="AB58" s="11">
        <v>7.6276873879510098E-4</v>
      </c>
      <c r="AC58" s="11">
        <v>1.18061770577463E-2</v>
      </c>
      <c r="AD58" s="11">
        <v>4.8502233057678802E-6</v>
      </c>
      <c r="AE58" s="11">
        <v>6.4018271756501705E-4</v>
      </c>
      <c r="AF58" s="11">
        <v>2.5280456951277198E-4</v>
      </c>
      <c r="AG58" s="11">
        <v>1.19002410075308E-2</v>
      </c>
      <c r="AH58" s="11">
        <v>9.7054747241769906E-2</v>
      </c>
      <c r="AI58" s="11">
        <v>0.15958069020395399</v>
      </c>
      <c r="AJ58" s="11">
        <v>6.79371091975644E-3</v>
      </c>
      <c r="AK58" s="11">
        <v>1.7613164744985199E-2</v>
      </c>
      <c r="AL58" s="11">
        <v>4.3945155538420606E-3</v>
      </c>
      <c r="AM58" s="11">
        <v>1.5737989717216402E-2</v>
      </c>
      <c r="AN58" s="11">
        <v>2.1466154653760299E-4</v>
      </c>
      <c r="AO58" s="11">
        <v>5.1222493244676502E-2</v>
      </c>
      <c r="AP58" s="11">
        <v>1.0299154017221399E-3</v>
      </c>
      <c r="AQ58" s="11">
        <v>0.29561827287918901</v>
      </c>
      <c r="AR58" s="11">
        <v>2.0337506916997001E-3</v>
      </c>
      <c r="AS58" s="11">
        <v>0.132552093371547</v>
      </c>
      <c r="AT58" s="11">
        <v>2.9895032178037001E-3</v>
      </c>
      <c r="AU58" s="11">
        <v>1.34410227689692</v>
      </c>
      <c r="AV58" s="11">
        <v>2.2821736241844999</v>
      </c>
      <c r="AW58" s="11">
        <v>0.97938143851063397</v>
      </c>
      <c r="AX58" s="11">
        <v>0.55354623706541806</v>
      </c>
      <c r="AY58" s="11">
        <v>7.2694359290726195E-3</v>
      </c>
      <c r="AZ58" s="11">
        <v>0</v>
      </c>
      <c r="BA58" s="11">
        <v>1.4272641834773401</v>
      </c>
      <c r="BB58" s="11">
        <v>0.12628026152865499</v>
      </c>
      <c r="BC58" s="11">
        <v>0.300310311734302</v>
      </c>
      <c r="BD58" s="11">
        <v>0.288559007525373</v>
      </c>
      <c r="BE58" s="11">
        <v>8.8855199844431007E-2</v>
      </c>
      <c r="BF58" s="11">
        <v>0.67785763383921704</v>
      </c>
      <c r="BG58" s="11">
        <v>4.3119357542680002E-2</v>
      </c>
      <c r="BH58" s="11">
        <v>0.11411223813178001</v>
      </c>
      <c r="BI58" s="11">
        <v>0.10999313447940801</v>
      </c>
      <c r="BJ58" s="11">
        <v>0</v>
      </c>
      <c r="BK58" s="11">
        <v>2.1498472295483602</v>
      </c>
      <c r="BL58" s="11">
        <v>0.106952359127335</v>
      </c>
      <c r="BM58" s="11">
        <v>5.5624861665259102E-2</v>
      </c>
      <c r="BN58" s="11">
        <v>1.8501296444107303E-2</v>
      </c>
      <c r="BO58" s="11">
        <v>0.182412896407808</v>
      </c>
      <c r="BP58" s="11">
        <v>4.9224126498812202E-3</v>
      </c>
      <c r="BQ58" s="11">
        <v>0.5596606852958721</v>
      </c>
      <c r="BR58" s="11">
        <v>1.7877498525628501E-2</v>
      </c>
      <c r="BS58" s="11">
        <v>25.052524541534801</v>
      </c>
      <c r="BT58" s="11">
        <v>5.2806713740273503</v>
      </c>
      <c r="BU58" s="11">
        <v>4.5111660802162197</v>
      </c>
      <c r="BV58" s="11">
        <v>22.839055088179599</v>
      </c>
      <c r="BW58" s="11">
        <v>0.39066606272299698</v>
      </c>
      <c r="BX58" s="11">
        <v>1.0230278749778601</v>
      </c>
      <c r="BY58" s="11">
        <v>2.67973612626798E-2</v>
      </c>
      <c r="BZ58" s="11">
        <v>0.128423135811918</v>
      </c>
      <c r="CA58" s="11">
        <v>7.7059033935437712E-2</v>
      </c>
      <c r="CB58" s="11">
        <v>1.2453106128656</v>
      </c>
      <c r="CC58" s="11">
        <v>2.8804980662581101E-3</v>
      </c>
      <c r="CD58" s="11">
        <v>4.2870790683553397E-3</v>
      </c>
      <c r="CE58" s="11">
        <v>0.52422948520198998</v>
      </c>
      <c r="CF58" s="11">
        <v>4.30534393347759E-2</v>
      </c>
      <c r="CG58" s="11">
        <v>5.8777787000016297E-3</v>
      </c>
      <c r="CH58" s="11">
        <v>1.76939762280242E-2</v>
      </c>
      <c r="CI58" s="11">
        <v>2.5306001173047597E-3</v>
      </c>
      <c r="CJ58" s="11">
        <v>9.2184405528122904E-3</v>
      </c>
      <c r="CK58" s="11">
        <v>9.1025136545084498E-2</v>
      </c>
      <c r="CL58" s="11">
        <v>3.3856986488009895E-4</v>
      </c>
      <c r="CM58" s="11">
        <v>4.3167950364586496E-2</v>
      </c>
      <c r="CN58" s="11">
        <v>1.55964652107537E-2</v>
      </c>
      <c r="CO58" s="11">
        <v>1.25095280889642E-2</v>
      </c>
      <c r="CP58" s="11">
        <v>4.1771080774642803E-2</v>
      </c>
      <c r="CQ58" s="11">
        <v>0.12737203480881101</v>
      </c>
      <c r="CR58" s="11">
        <v>6.2785080718097505E-2</v>
      </c>
      <c r="CS58" s="11">
        <v>0.33265226983693597</v>
      </c>
      <c r="CT58" s="11">
        <v>3.0737430123702499E-2</v>
      </c>
      <c r="CU58" s="11">
        <v>5.5501863100410602E-2</v>
      </c>
      <c r="CV58" s="11">
        <v>9.3847997196017788E-2</v>
      </c>
      <c r="CW58" s="11">
        <v>0.10642295263866701</v>
      </c>
      <c r="CX58" s="11">
        <v>9.6735249509622895E-2</v>
      </c>
      <c r="CY58" s="11">
        <v>3.1475827988293098E-2</v>
      </c>
      <c r="CZ58" s="11">
        <v>1.0577555895655</v>
      </c>
      <c r="DA58" s="11">
        <v>0.49247904475651499</v>
      </c>
      <c r="DB58" s="11">
        <v>0.107280670510806</v>
      </c>
      <c r="DC58" s="11">
        <v>0.36861124885379998</v>
      </c>
      <c r="DD58" s="11">
        <v>0.109574380116228</v>
      </c>
      <c r="DE58" s="11">
        <v>7.8849280042427403E-2</v>
      </c>
      <c r="DF58" s="11">
        <v>9.1513928448158505E-2</v>
      </c>
      <c r="DG58" s="11">
        <v>4.3195777777730203E-3</v>
      </c>
      <c r="DH58" s="11">
        <v>0.25308044861450901</v>
      </c>
      <c r="DI58" s="11">
        <v>0.74066487769759004</v>
      </c>
      <c r="DJ58" s="11">
        <v>7.2468048955742201E-2</v>
      </c>
      <c r="DK58" s="11">
        <v>1.92391704918828E-3</v>
      </c>
      <c r="DL58" s="10">
        <v>88.786556057392403</v>
      </c>
      <c r="DM58" s="11">
        <v>1.00304170985942</v>
      </c>
      <c r="DN58" s="11">
        <v>1.6954215392727399E-3</v>
      </c>
      <c r="DO58" s="11">
        <v>3.9936864073581799</v>
      </c>
      <c r="DP58" s="11">
        <v>0.10952841541721201</v>
      </c>
      <c r="DQ58" s="11">
        <v>0.35834335059733802</v>
      </c>
      <c r="DR58" s="11">
        <v>-3.3543836176894799</v>
      </c>
      <c r="DS58" s="11">
        <v>3.1630137759796999</v>
      </c>
      <c r="DT58" s="10">
        <v>94.061481520454009</v>
      </c>
      <c r="DW58" s="50">
        <f t="shared" si="1"/>
        <v>0.65174998448735944</v>
      </c>
      <c r="DX58" s="25">
        <f t="shared" si="2"/>
        <v>0.18953465502824215</v>
      </c>
      <c r="DY58" s="43">
        <f t="shared" si="3"/>
        <v>16.928764060834155</v>
      </c>
      <c r="DZ58" s="43">
        <f t="shared" si="4"/>
        <v>4.9230341890202762</v>
      </c>
      <c r="EA58" s="45">
        <v>1</v>
      </c>
      <c r="EB58" s="47">
        <f>'Price conversion factors'!C19</f>
        <v>4400</v>
      </c>
      <c r="EC58" s="47">
        <f t="shared" si="23"/>
        <v>3995.5713739367075</v>
      </c>
      <c r="ED58" s="48">
        <f t="shared" si="24"/>
        <v>1161.9474645564815</v>
      </c>
      <c r="EE58" s="24">
        <f t="shared" si="5"/>
        <v>0.71185127716947749</v>
      </c>
      <c r="EF58" s="25">
        <f t="shared" si="6"/>
        <v>0.18603991134844744</v>
      </c>
      <c r="EG58" s="43">
        <f t="shared" si="7"/>
        <v>3.221074193832941</v>
      </c>
      <c r="EH58" s="44">
        <f t="shared" si="8"/>
        <v>0.84181679051027836</v>
      </c>
      <c r="EI58" s="43">
        <f t="shared" si="9"/>
        <v>8.2997663629117424E-2</v>
      </c>
      <c r="EJ58" s="43">
        <f t="shared" si="10"/>
        <v>2.1691157238751573E-2</v>
      </c>
      <c r="EK58" s="47">
        <f t="shared" si="31"/>
        <v>1</v>
      </c>
      <c r="EL58" s="47">
        <f t="shared" si="31"/>
        <v>4400</v>
      </c>
      <c r="EM58" s="47">
        <f t="shared" si="25"/>
        <v>912.70980332534907</v>
      </c>
      <c r="EN58" s="48">
        <f t="shared" si="26"/>
        <v>238.5336043403357</v>
      </c>
      <c r="EO58" s="24">
        <f t="shared" si="11"/>
        <v>1.3289038472555066</v>
      </c>
      <c r="EP58" s="25">
        <f t="shared" si="12"/>
        <v>0.46216161109277493</v>
      </c>
      <c r="EQ58" s="43">
        <f t="shared" si="13"/>
        <v>1.8950676730993958</v>
      </c>
      <c r="ER58" s="44">
        <f t="shared" si="14"/>
        <v>0.65906011991630464</v>
      </c>
      <c r="ES58" s="43">
        <f t="shared" si="15"/>
        <v>0.70064899168603678</v>
      </c>
      <c r="ET58" s="43">
        <f t="shared" si="16"/>
        <v>0.24366929742651872</v>
      </c>
      <c r="EU58" s="47">
        <f t="shared" si="32"/>
        <v>1</v>
      </c>
      <c r="EV58" s="47">
        <f t="shared" si="32"/>
        <v>4400</v>
      </c>
      <c r="EW58" s="47">
        <f t="shared" si="27"/>
        <v>891.95920728203168</v>
      </c>
      <c r="EX58" s="48">
        <f t="shared" si="28"/>
        <v>310.20250646263594</v>
      </c>
      <c r="EY58" s="24">
        <f t="shared" si="17"/>
        <v>1.1733337905373096</v>
      </c>
      <c r="EZ58" s="25">
        <f t="shared" si="18"/>
        <v>0.35408854390064265</v>
      </c>
      <c r="FA58" s="43">
        <f t="shared" si="19"/>
        <v>4.5712825044202798</v>
      </c>
      <c r="FB58" s="43">
        <f t="shared" si="20"/>
        <v>1.3795211378063441</v>
      </c>
      <c r="FC58" s="43">
        <f t="shared" si="21"/>
        <v>0.44373527835461973</v>
      </c>
      <c r="FD58" s="43">
        <f t="shared" si="22"/>
        <v>0.13391038411838657</v>
      </c>
      <c r="FE58" s="47">
        <f t="shared" si="33"/>
        <v>1</v>
      </c>
      <c r="FF58" s="47">
        <f t="shared" si="33"/>
        <v>4400</v>
      </c>
      <c r="FG58" s="47">
        <f t="shared" si="29"/>
        <v>1406.4435393891383</v>
      </c>
      <c r="FH58" s="48">
        <f t="shared" si="30"/>
        <v>424.43637859667575</v>
      </c>
      <c r="FI58" s="52"/>
      <c r="FJ58" s="52"/>
    </row>
    <row r="59" spans="1:166" x14ac:dyDescent="0.35">
      <c r="A59" s="19" t="s">
        <v>88</v>
      </c>
      <c r="B59" s="11">
        <v>0.30299422421764599</v>
      </c>
      <c r="C59" s="11">
        <v>1.2528010639388699E-2</v>
      </c>
      <c r="D59" s="11">
        <v>5.2896996087529603E-2</v>
      </c>
      <c r="E59" s="11">
        <v>1.1343651388750401E-2</v>
      </c>
      <c r="F59" s="11">
        <v>7.0199950486790207E-4</v>
      </c>
      <c r="G59" s="11">
        <v>1.54132753449504E-2</v>
      </c>
      <c r="H59" s="11">
        <v>0.18223483085147998</v>
      </c>
      <c r="I59" s="11">
        <v>1.0982931508836301E-2</v>
      </c>
      <c r="J59" s="11">
        <v>5.4260486054343304E-3</v>
      </c>
      <c r="K59" s="11">
        <v>4.97410877071659E-3</v>
      </c>
      <c r="L59" s="11">
        <v>2.2805160518588297</v>
      </c>
      <c r="M59" s="11">
        <v>5.6587917177354001E-2</v>
      </c>
      <c r="N59" s="11">
        <v>1.9973657998991499E-2</v>
      </c>
      <c r="O59" s="11">
        <v>0.11498757278489299</v>
      </c>
      <c r="P59" s="11">
        <v>0</v>
      </c>
      <c r="Q59" s="11">
        <v>0.73540514788019007</v>
      </c>
      <c r="R59" s="11">
        <v>0.36934221633661202</v>
      </c>
      <c r="S59" s="11">
        <v>7.4538387277654208E-4</v>
      </c>
      <c r="T59" s="11">
        <v>6.1056682306059699E-2</v>
      </c>
      <c r="U59" s="11">
        <v>1.97505720963101E-2</v>
      </c>
      <c r="V59" s="11">
        <v>3.6598157773599302E-3</v>
      </c>
      <c r="W59" s="11">
        <v>0.273839762965356</v>
      </c>
      <c r="X59" s="11">
        <v>0.65244577969928796</v>
      </c>
      <c r="Y59" s="11">
        <v>0.26615974321839803</v>
      </c>
      <c r="Z59" s="11">
        <v>0.51392630298889597</v>
      </c>
      <c r="AA59" s="11">
        <v>4.20639064289289E-4</v>
      </c>
      <c r="AB59" s="11">
        <v>2.3085097843923201E-4</v>
      </c>
      <c r="AC59" s="11">
        <v>7.3746034041223202E-3</v>
      </c>
      <c r="AD59" s="11">
        <v>2.1013584468912101E-6</v>
      </c>
      <c r="AE59" s="11">
        <v>1.4011023144196099E-4</v>
      </c>
      <c r="AF59" s="11">
        <v>1.0482050406991599E-4</v>
      </c>
      <c r="AG59" s="11">
        <v>3.6625170893481601E-3</v>
      </c>
      <c r="AH59" s="11">
        <v>0.123629576542911</v>
      </c>
      <c r="AI59" s="11">
        <v>1.3221909213320501E-3</v>
      </c>
      <c r="AJ59" s="11">
        <v>7.7582902149964704E-3</v>
      </c>
      <c r="AK59" s="11">
        <v>8.0285365263999004E-3</v>
      </c>
      <c r="AL59" s="11">
        <v>1.02262509993427E-2</v>
      </c>
      <c r="AM59" s="11">
        <v>7.606350227573011E-2</v>
      </c>
      <c r="AN59" s="11">
        <v>7.318059322320301E-5</v>
      </c>
      <c r="AO59" s="11">
        <v>0.26160208298159698</v>
      </c>
      <c r="AP59" s="11">
        <v>8.6731796915734502E-4</v>
      </c>
      <c r="AQ59" s="11">
        <v>0.350619913748342</v>
      </c>
      <c r="AR59" s="11">
        <v>4.5098255403799099E-4</v>
      </c>
      <c r="AS59" s="11">
        <v>1.5433044375219099E-3</v>
      </c>
      <c r="AT59" s="11">
        <v>1.3246170238520899E-3</v>
      </c>
      <c r="AU59" s="11">
        <v>7.0606542819804594E-2</v>
      </c>
      <c r="AV59" s="11">
        <v>3.0892035361473003E-2</v>
      </c>
      <c r="AW59" s="11">
        <v>4.04884522441692E-2</v>
      </c>
      <c r="AX59" s="11">
        <v>0.18619053005705702</v>
      </c>
      <c r="AY59" s="11">
        <v>4.5928544700132596E-3</v>
      </c>
      <c r="AZ59" s="11">
        <v>0</v>
      </c>
      <c r="BA59" s="11">
        <v>0.31041976944766797</v>
      </c>
      <c r="BB59" s="11">
        <v>0.83375114288491103</v>
      </c>
      <c r="BC59" s="11">
        <v>0.21643101989952698</v>
      </c>
      <c r="BD59" s="11">
        <v>1.8527814184473599</v>
      </c>
      <c r="BE59" s="11">
        <v>4.6864853672954898E-2</v>
      </c>
      <c r="BF59" s="11">
        <v>3.19460908492811E-2</v>
      </c>
      <c r="BG59" s="11">
        <v>8.6734449148345386E-3</v>
      </c>
      <c r="BH59" s="11">
        <v>4.1507723326050204E-2</v>
      </c>
      <c r="BI59" s="11">
        <v>1.82419857127381E-2</v>
      </c>
      <c r="BJ59" s="11">
        <v>0</v>
      </c>
      <c r="BK59" s="11">
        <v>2.13967386750975</v>
      </c>
      <c r="BL59" s="11">
        <v>3.9064923190676497E-2</v>
      </c>
      <c r="BM59" s="11">
        <v>2.2706927009980601E-2</v>
      </c>
      <c r="BN59" s="11">
        <v>7.2397768972412698E-3</v>
      </c>
      <c r="BO59" s="11">
        <v>6.1385198905038206E-2</v>
      </c>
      <c r="BP59" s="11">
        <v>1.7747237141781502E-2</v>
      </c>
      <c r="BQ59" s="11">
        <v>0.20668682975771901</v>
      </c>
      <c r="BR59" s="11">
        <v>8.0785396612425009E-3</v>
      </c>
      <c r="BS59" s="11">
        <v>6.8857130758629808</v>
      </c>
      <c r="BT59" s="11">
        <v>1.4306100273998801</v>
      </c>
      <c r="BU59" s="11">
        <v>1.1733714468268701</v>
      </c>
      <c r="BV59" s="11">
        <v>4.8202142622509898</v>
      </c>
      <c r="BW59" s="11">
        <v>0.27210798141245396</v>
      </c>
      <c r="BX59" s="11">
        <v>1.1157407454991599</v>
      </c>
      <c r="BY59" s="11">
        <v>0.339559469345938</v>
      </c>
      <c r="BZ59" s="11">
        <v>0.58938373397805499</v>
      </c>
      <c r="CA59" s="11">
        <v>0.47615216989629799</v>
      </c>
      <c r="CB59" s="11">
        <v>8.2891432589372399E-2</v>
      </c>
      <c r="CC59" s="11">
        <v>3.7980509199875695E-2</v>
      </c>
      <c r="CD59" s="11">
        <v>1.54502414764022E-3</v>
      </c>
      <c r="CE59" s="11">
        <v>0.70315873107070304</v>
      </c>
      <c r="CF59" s="11">
        <v>3.2915062922228705E-2</v>
      </c>
      <c r="CG59" s="11">
        <v>1.9818482431393498E-3</v>
      </c>
      <c r="CH59" s="11">
        <v>2.5652997794417799E-2</v>
      </c>
      <c r="CI59" s="11">
        <v>5.0299375446617603E-4</v>
      </c>
      <c r="CJ59" s="11">
        <v>3.8319233051407001E-3</v>
      </c>
      <c r="CK59" s="11">
        <v>4.1413433188963199E-2</v>
      </c>
      <c r="CL59" s="11">
        <v>8.5043383224078211E-3</v>
      </c>
      <c r="CM59" s="11">
        <v>3.31985684498576E-2</v>
      </c>
      <c r="CN59" s="11">
        <v>1.62576366153965E-2</v>
      </c>
      <c r="CO59" s="11">
        <v>3.7177584281932298E-3</v>
      </c>
      <c r="CP59" s="11">
        <v>3.3207492747079202E-2</v>
      </c>
      <c r="CQ59" s="11">
        <v>0.62711309808390603</v>
      </c>
      <c r="CR59" s="11">
        <v>6.1824650730872406E-2</v>
      </c>
      <c r="CS59" s="11">
        <v>0.20867527885027098</v>
      </c>
      <c r="CT59" s="11">
        <v>1.3726195518592299E-2</v>
      </c>
      <c r="CU59" s="11">
        <v>9.5036224496113889E-2</v>
      </c>
      <c r="CV59" s="11">
        <v>0.10186296639761201</v>
      </c>
      <c r="CW59" s="11">
        <v>0.11543294555212899</v>
      </c>
      <c r="CX59" s="11">
        <v>0.10676733637963999</v>
      </c>
      <c r="CY59" s="11">
        <v>7.7210598532284694E-2</v>
      </c>
      <c r="CZ59" s="11">
        <v>0.18501325168073701</v>
      </c>
      <c r="DA59" s="11">
        <v>8.3523407928090002E-2</v>
      </c>
      <c r="DB59" s="11">
        <v>1.60702073457232E-2</v>
      </c>
      <c r="DC59" s="11">
        <v>1.08581614726672</v>
      </c>
      <c r="DD59" s="11">
        <v>0.174499495346984</v>
      </c>
      <c r="DE59" s="11">
        <v>0.11308187783752499</v>
      </c>
      <c r="DF59" s="11">
        <v>5.6571378979778306E-2</v>
      </c>
      <c r="DG59" s="11">
        <v>3.05606249785931E-2</v>
      </c>
      <c r="DH59" s="11">
        <v>0.248357005256889</v>
      </c>
      <c r="DI59" s="11">
        <v>0.353134072557165</v>
      </c>
      <c r="DJ59" s="11">
        <v>0.14724961154250502</v>
      </c>
      <c r="DK59" s="11">
        <v>6.0483646181830907E-2</v>
      </c>
      <c r="DL59" s="10">
        <v>35.110931922176299</v>
      </c>
      <c r="DM59" s="11">
        <v>2.6352560921231802</v>
      </c>
      <c r="DN59" s="11">
        <v>2.13719266985979E-4</v>
      </c>
      <c r="DO59" s="11">
        <v>19.036406276636701</v>
      </c>
      <c r="DP59" s="11">
        <v>1.7811637072464601</v>
      </c>
      <c r="DQ59" s="11">
        <v>4.0718639682805602</v>
      </c>
      <c r="DR59" s="11">
        <v>-0.77858582061599602</v>
      </c>
      <c r="DS59" s="11">
        <v>8.7975926060981511</v>
      </c>
      <c r="DT59" s="10">
        <v>70.654842471212405</v>
      </c>
      <c r="DW59" s="50">
        <f t="shared" si="1"/>
        <v>0.17913417799223397</v>
      </c>
      <c r="DX59" s="25">
        <f t="shared" si="2"/>
        <v>5.2093801975662789E-2</v>
      </c>
      <c r="DY59" s="43">
        <f t="shared" si="3"/>
        <v>4.6528888479333972</v>
      </c>
      <c r="DZ59" s="43">
        <f t="shared" si="4"/>
        <v>1.3531011947341525</v>
      </c>
      <c r="EA59" s="45">
        <v>1</v>
      </c>
      <c r="EB59" s="47">
        <f>'Price conversion factors'!C20</f>
        <v>4400</v>
      </c>
      <c r="EC59" s="47">
        <f t="shared" si="23"/>
        <v>1098.1870513467343</v>
      </c>
      <c r="ED59" s="48">
        <f t="shared" si="24"/>
        <v>319.36249925223075</v>
      </c>
      <c r="EE59" s="24">
        <f t="shared" si="5"/>
        <v>0.19285077654044364</v>
      </c>
      <c r="EF59" s="25">
        <f t="shared" si="6"/>
        <v>5.0400894852256559E-2</v>
      </c>
      <c r="EG59" s="43">
        <f t="shared" si="7"/>
        <v>0.87263544998483444</v>
      </c>
      <c r="EH59" s="44">
        <f t="shared" si="8"/>
        <v>0.22806030832763405</v>
      </c>
      <c r="EI59" s="43">
        <f t="shared" si="9"/>
        <v>2.2485263980368028E-2</v>
      </c>
      <c r="EJ59" s="43">
        <f t="shared" si="10"/>
        <v>5.8764473025707305E-3</v>
      </c>
      <c r="EK59" s="47">
        <f t="shared" si="31"/>
        <v>1</v>
      </c>
      <c r="EL59" s="47">
        <f t="shared" si="31"/>
        <v>4400</v>
      </c>
      <c r="EM59" s="47">
        <f t="shared" si="25"/>
        <v>247.26624784219231</v>
      </c>
      <c r="EN59" s="48">
        <f t="shared" si="26"/>
        <v>64.622193291468477</v>
      </c>
      <c r="EO59" s="24">
        <f t="shared" si="11"/>
        <v>0.34565294254767293</v>
      </c>
      <c r="EP59" s="25">
        <f t="shared" si="12"/>
        <v>0.12020999196947647</v>
      </c>
      <c r="EQ59" s="43">
        <f t="shared" si="13"/>
        <v>0.49291430594213242</v>
      </c>
      <c r="ER59" s="44">
        <f t="shared" si="14"/>
        <v>0.17142404263134989</v>
      </c>
      <c r="ES59" s="43">
        <f t="shared" si="15"/>
        <v>0.18224146628027238</v>
      </c>
      <c r="ET59" s="43">
        <f t="shared" si="16"/>
        <v>6.3379310578372067E-2</v>
      </c>
      <c r="EU59" s="47">
        <f t="shared" si="32"/>
        <v>1</v>
      </c>
      <c r="EV59" s="47">
        <f t="shared" si="32"/>
        <v>4400</v>
      </c>
      <c r="EW59" s="47">
        <f t="shared" si="27"/>
        <v>232.00198062956312</v>
      </c>
      <c r="EX59" s="48">
        <f t="shared" si="28"/>
        <v>80.684851177090565</v>
      </c>
      <c r="EY59" s="24">
        <f t="shared" si="17"/>
        <v>0.24763372432408925</v>
      </c>
      <c r="EZ59" s="25">
        <f t="shared" si="18"/>
        <v>7.4730878436950421E-2</v>
      </c>
      <c r="FA59" s="43">
        <f t="shared" si="19"/>
        <v>0.96477551455222377</v>
      </c>
      <c r="FB59" s="43">
        <f t="shared" si="20"/>
        <v>0.29114985002038729</v>
      </c>
      <c r="FC59" s="43">
        <f t="shared" si="21"/>
        <v>9.3650946115360206E-2</v>
      </c>
      <c r="FD59" s="43">
        <f t="shared" si="22"/>
        <v>2.8261972349505095E-2</v>
      </c>
      <c r="FE59" s="47">
        <f t="shared" si="33"/>
        <v>1</v>
      </c>
      <c r="FF59" s="47">
        <f t="shared" si="33"/>
        <v>4400</v>
      </c>
      <c r="FG59" s="47">
        <f t="shared" si="29"/>
        <v>296.8318602253803</v>
      </c>
      <c r="FH59" s="48">
        <f t="shared" si="30"/>
        <v>89.57788654700974</v>
      </c>
      <c r="FI59" s="52"/>
      <c r="FJ59" s="52"/>
    </row>
    <row r="60" spans="1:166" x14ac:dyDescent="0.35">
      <c r="A60" s="19" t="s">
        <v>89</v>
      </c>
      <c r="B60" s="11">
        <v>0.758978708272668</v>
      </c>
      <c r="C60" s="11">
        <v>8.9745177215995606E-2</v>
      </c>
      <c r="D60" s="11">
        <v>0.38001514312904999</v>
      </c>
      <c r="E60" s="11">
        <v>2.6563748110435402E-2</v>
      </c>
      <c r="F60" s="11">
        <v>2.51805507215663E-3</v>
      </c>
      <c r="G60" s="11">
        <v>7.5530011365570096E-2</v>
      </c>
      <c r="H60" s="11">
        <v>0.32306153542036997</v>
      </c>
      <c r="I60" s="11">
        <v>3.5600226657533797E-2</v>
      </c>
      <c r="J60" s="11">
        <v>1.2585965969958502E-2</v>
      </c>
      <c r="K60" s="11">
        <v>6.0938023004186298E-3</v>
      </c>
      <c r="L60" s="11">
        <v>2.3419903531437103</v>
      </c>
      <c r="M60" s="11">
        <v>0.111611660391688</v>
      </c>
      <c r="N60" s="11">
        <v>2.5456668810850302E-2</v>
      </c>
      <c r="O60" s="11">
        <v>0.20557666652791401</v>
      </c>
      <c r="P60" s="11">
        <v>0</v>
      </c>
      <c r="Q60" s="11">
        <v>0.13621137115701801</v>
      </c>
      <c r="R60" s="11">
        <v>0.13803635100063502</v>
      </c>
      <c r="S60" s="11">
        <v>1.2960851403278799E-3</v>
      </c>
      <c r="T60" s="11">
        <v>2.4619931034902499E-2</v>
      </c>
      <c r="U60" s="11">
        <v>5.6556327391969398E-2</v>
      </c>
      <c r="V60" s="11">
        <v>7.8559691617948908E-3</v>
      </c>
      <c r="W60" s="11">
        <v>0.14945833032039502</v>
      </c>
      <c r="X60" s="11">
        <v>4.0553501551905104E-2</v>
      </c>
      <c r="Y60" s="11">
        <v>2.1439766794215602E-2</v>
      </c>
      <c r="Z60" s="11">
        <v>6.9082540339537202E-2</v>
      </c>
      <c r="AA60" s="11">
        <v>3.5895275915353402E-3</v>
      </c>
      <c r="AB60" s="11">
        <v>1.1353335393019198E-3</v>
      </c>
      <c r="AC60" s="11">
        <v>2.4407658560288498E-2</v>
      </c>
      <c r="AD60" s="11">
        <v>4.4565378295546595E-6</v>
      </c>
      <c r="AE60" s="11">
        <v>7.80526756341862E-4</v>
      </c>
      <c r="AF60" s="11">
        <v>7.7606526258446799E-4</v>
      </c>
      <c r="AG60" s="11">
        <v>6.9065350828663302E-2</v>
      </c>
      <c r="AH60" s="11">
        <v>1.3913794880681301</v>
      </c>
      <c r="AI60" s="11">
        <v>3.5373819609621104E-2</v>
      </c>
      <c r="AJ60" s="11">
        <v>2.2895820260182803E-2</v>
      </c>
      <c r="AK60" s="11">
        <v>4.9360200784890999E-2</v>
      </c>
      <c r="AL60" s="11">
        <v>2.4871398148503198E-3</v>
      </c>
      <c r="AM60" s="11">
        <v>6.2301805091316498E-2</v>
      </c>
      <c r="AN60" s="11">
        <v>4.6693207699211698E-4</v>
      </c>
      <c r="AO60" s="11">
        <v>0.367431600210468</v>
      </c>
      <c r="AP60" s="11">
        <v>4.6604440659891201E-3</v>
      </c>
      <c r="AQ60" s="11">
        <v>0.30810611894263101</v>
      </c>
      <c r="AR60" s="11">
        <v>6.05157819498265E-3</v>
      </c>
      <c r="AS60" s="11">
        <v>7.9086805038239699E-3</v>
      </c>
      <c r="AT60" s="11">
        <v>3.8914196891802498E-2</v>
      </c>
      <c r="AU60" s="11">
        <v>9.8896956552368298E-2</v>
      </c>
      <c r="AV60" s="11">
        <v>0.12515201294667599</v>
      </c>
      <c r="AW60" s="11">
        <v>0.10495135362294</v>
      </c>
      <c r="AX60" s="11">
        <v>0.46050131730189303</v>
      </c>
      <c r="AY60" s="11">
        <v>3.1768547167122803E-2</v>
      </c>
      <c r="AZ60" s="11">
        <v>0</v>
      </c>
      <c r="BA60" s="11">
        <v>1.48818184028246</v>
      </c>
      <c r="BB60" s="11">
        <v>1.66837729966016</v>
      </c>
      <c r="BC60" s="11">
        <v>1.0012582876321801</v>
      </c>
      <c r="BD60" s="11">
        <v>1.4806909668391299</v>
      </c>
      <c r="BE60" s="11">
        <v>0.30892804216700898</v>
      </c>
      <c r="BF60" s="11">
        <v>0.117420924455609</v>
      </c>
      <c r="BG60" s="11">
        <v>0.19137967739918901</v>
      </c>
      <c r="BH60" s="11">
        <v>0.16001026378094801</v>
      </c>
      <c r="BI60" s="11">
        <v>5.6062857332344201E-2</v>
      </c>
      <c r="BJ60" s="11">
        <v>0</v>
      </c>
      <c r="BK60" s="11">
        <v>1.1438082227586601</v>
      </c>
      <c r="BL60" s="11">
        <v>0.29386044421059498</v>
      </c>
      <c r="BM60" s="11">
        <v>3.0190415344160601E-2</v>
      </c>
      <c r="BN60" s="11">
        <v>2.33970290429752E-2</v>
      </c>
      <c r="BO60" s="11">
        <v>0.23017676805849199</v>
      </c>
      <c r="BP60" s="11">
        <v>8.1668215642082802E-3</v>
      </c>
      <c r="BQ60" s="11">
        <v>2.8035919705251704</v>
      </c>
      <c r="BR60" s="11">
        <v>0.24289683094613199</v>
      </c>
      <c r="BS60" s="11">
        <v>7.6330166845141898</v>
      </c>
      <c r="BT60" s="11">
        <v>1.2258034419064301</v>
      </c>
      <c r="BU60" s="11">
        <v>2.07090283614385</v>
      </c>
      <c r="BV60" s="11">
        <v>12.297212908325299</v>
      </c>
      <c r="BW60" s="11">
        <v>0.84698884586996304</v>
      </c>
      <c r="BX60" s="11">
        <v>1.69969921549574</v>
      </c>
      <c r="BY60" s="11">
        <v>9.119441852509029E-2</v>
      </c>
      <c r="BZ60" s="11">
        <v>0.20321580269686901</v>
      </c>
      <c r="CA60" s="11">
        <v>0.16116516869887501</v>
      </c>
      <c r="CB60" s="11">
        <v>3.8087912699396896E-2</v>
      </c>
      <c r="CC60" s="11">
        <v>2.7541304488757699E-3</v>
      </c>
      <c r="CD60" s="11">
        <v>7.7634642341344994E-3</v>
      </c>
      <c r="CE60" s="11">
        <v>9.0685851636900794E-2</v>
      </c>
      <c r="CF60" s="11">
        <v>7.2156629140741699E-3</v>
      </c>
      <c r="CG60" s="11">
        <v>5.1428302814180401E-3</v>
      </c>
      <c r="CH60" s="11">
        <v>4.4808289265645999E-2</v>
      </c>
      <c r="CI60" s="11">
        <v>1.6987564091196E-3</v>
      </c>
      <c r="CJ60" s="11">
        <v>1.3510873672226802E-3</v>
      </c>
      <c r="CK60" s="11">
        <v>3.2147531884078102E-2</v>
      </c>
      <c r="CL60" s="11">
        <v>3.7125656870267898E-3</v>
      </c>
      <c r="CM60" s="11">
        <v>2.3233687949340401E-2</v>
      </c>
      <c r="CN60" s="11">
        <v>5.94876685560786E-3</v>
      </c>
      <c r="CO60" s="11">
        <v>4.73482187010017E-3</v>
      </c>
      <c r="CP60" s="11">
        <v>2.9139200572565402E-2</v>
      </c>
      <c r="CQ60" s="11">
        <v>0.59629139134697495</v>
      </c>
      <c r="CR60" s="11">
        <v>4.4991221141561698E-2</v>
      </c>
      <c r="CS60" s="11">
        <v>0.24207014840406402</v>
      </c>
      <c r="CT60" s="11">
        <v>1.1269676588174699E-2</v>
      </c>
      <c r="CU60" s="11">
        <v>3.4252669811530197E-2</v>
      </c>
      <c r="CV60" s="11">
        <v>6.1237712746012002E-2</v>
      </c>
      <c r="CW60" s="11">
        <v>0.31976267384004203</v>
      </c>
      <c r="CX60" s="11">
        <v>0.73604801921761398</v>
      </c>
      <c r="CY60" s="11">
        <v>0.22324439628665302</v>
      </c>
      <c r="CZ60" s="11">
        <v>0.31900456489756401</v>
      </c>
      <c r="DA60" s="11">
        <v>0.15231746566933699</v>
      </c>
      <c r="DB60" s="11">
        <v>1.49483791478765E-2</v>
      </c>
      <c r="DC60" s="11">
        <v>0.54503192858651506</v>
      </c>
      <c r="DD60" s="11">
        <v>0.37129685794084405</v>
      </c>
      <c r="DE60" s="11">
        <v>9.936920336477191E-2</v>
      </c>
      <c r="DF60" s="11">
        <v>0.17347870704408</v>
      </c>
      <c r="DG60" s="11">
        <v>4.4230068724575501E-2</v>
      </c>
      <c r="DH60" s="11">
        <v>0.55409685712623502</v>
      </c>
      <c r="DI60" s="11">
        <v>0.7616198931648499</v>
      </c>
      <c r="DJ60" s="11">
        <v>0.47537102553530802</v>
      </c>
      <c r="DK60" s="11">
        <v>4.352347063486E-2</v>
      </c>
      <c r="DL60" s="10">
        <v>51.858283702934898</v>
      </c>
      <c r="DM60" s="11">
        <v>9.1853525051055911</v>
      </c>
      <c r="DN60" s="11">
        <v>1.54615766531045E-3</v>
      </c>
      <c r="DO60" s="11">
        <v>2.2153269129042998</v>
      </c>
      <c r="DP60" s="11">
        <v>0.15618608290987598</v>
      </c>
      <c r="DQ60" s="11">
        <v>0.52878444243126599</v>
      </c>
      <c r="DR60" s="11">
        <v>-0.70404405756763999</v>
      </c>
      <c r="DS60" s="11">
        <v>5.7291375412019292</v>
      </c>
      <c r="DT60" s="10">
        <v>68.970573287585495</v>
      </c>
      <c r="DW60" s="50">
        <f t="shared" si="1"/>
        <v>0.19857553666801456</v>
      </c>
      <c r="DX60" s="25">
        <f t="shared" si="2"/>
        <v>5.7747520882603327E-2</v>
      </c>
      <c r="DY60" s="43">
        <f t="shared" si="3"/>
        <v>5.1578649612864513</v>
      </c>
      <c r="DZ60" s="43">
        <f t="shared" si="4"/>
        <v>1.4999527109902759</v>
      </c>
      <c r="EA60" s="45">
        <v>1</v>
      </c>
      <c r="EB60" s="47">
        <f>'Price conversion factors'!C21</f>
        <v>4400</v>
      </c>
      <c r="EC60" s="47">
        <f t="shared" si="23"/>
        <v>1217.372840444197</v>
      </c>
      <c r="ED60" s="48">
        <f t="shared" si="24"/>
        <v>354.02277997110889</v>
      </c>
      <c r="EE60" s="24">
        <f t="shared" si="5"/>
        <v>0.16524219817419647</v>
      </c>
      <c r="EF60" s="25">
        <f t="shared" si="6"/>
        <v>4.3185486751653498E-2</v>
      </c>
      <c r="EG60" s="43">
        <f t="shared" si="7"/>
        <v>0.74770868205440211</v>
      </c>
      <c r="EH60" s="44">
        <f t="shared" si="8"/>
        <v>0.19541112221780513</v>
      </c>
      <c r="EI60" s="43">
        <f t="shared" si="9"/>
        <v>1.926626645376197E-2</v>
      </c>
      <c r="EJ60" s="43">
        <f t="shared" si="10"/>
        <v>5.0351732419805654E-3</v>
      </c>
      <c r="EK60" s="47">
        <f t="shared" si="31"/>
        <v>1</v>
      </c>
      <c r="EL60" s="47">
        <f t="shared" si="31"/>
        <v>4400</v>
      </c>
      <c r="EM60" s="47">
        <f t="shared" si="25"/>
        <v>211.86753333690012</v>
      </c>
      <c r="EN60" s="48">
        <f t="shared" si="26"/>
        <v>55.370859593508904</v>
      </c>
      <c r="EO60" s="24">
        <f t="shared" si="11"/>
        <v>0.61004864314638529</v>
      </c>
      <c r="EP60" s="25">
        <f t="shared" si="12"/>
        <v>0.21216061970455433</v>
      </c>
      <c r="EQ60" s="43">
        <f t="shared" si="13"/>
        <v>0.86995267944512567</v>
      </c>
      <c r="ER60" s="44">
        <f t="shared" si="14"/>
        <v>0.30254915187218379</v>
      </c>
      <c r="ES60" s="43">
        <f t="shared" si="15"/>
        <v>0.32164100328454259</v>
      </c>
      <c r="ET60" s="43">
        <f t="shared" si="16"/>
        <v>0.11185920228801921</v>
      </c>
      <c r="EU60" s="47">
        <f t="shared" si="32"/>
        <v>1</v>
      </c>
      <c r="EV60" s="47">
        <f t="shared" si="32"/>
        <v>4400</v>
      </c>
      <c r="EW60" s="47">
        <f t="shared" si="27"/>
        <v>409.46416497183031</v>
      </c>
      <c r="EX60" s="48">
        <f t="shared" si="28"/>
        <v>142.40203951471759</v>
      </c>
      <c r="EY60" s="24">
        <f t="shared" si="17"/>
        <v>0.63175710987436073</v>
      </c>
      <c r="EZ60" s="25">
        <f t="shared" si="18"/>
        <v>0.190651592017862</v>
      </c>
      <c r="FA60" s="43">
        <f t="shared" si="19"/>
        <v>2.4613117313269393</v>
      </c>
      <c r="FB60" s="43">
        <f t="shared" si="20"/>
        <v>0.74277438701567255</v>
      </c>
      <c r="FC60" s="43">
        <f t="shared" si="21"/>
        <v>0.2389200066199709</v>
      </c>
      <c r="FD60" s="43">
        <f t="shared" si="22"/>
        <v>7.2101253654389935E-2</v>
      </c>
      <c r="FE60" s="47">
        <f t="shared" si="33"/>
        <v>1</v>
      </c>
      <c r="FF60" s="47">
        <f t="shared" si="33"/>
        <v>4400</v>
      </c>
      <c r="FG60" s="47">
        <f t="shared" si="29"/>
        <v>757.27019268665254</v>
      </c>
      <c r="FH60" s="48">
        <f t="shared" si="30"/>
        <v>228.52891651998286</v>
      </c>
      <c r="FI60" s="52"/>
      <c r="FJ60" s="52"/>
    </row>
    <row r="61" spans="1:166" x14ac:dyDescent="0.35">
      <c r="A61" s="19" t="s">
        <v>90</v>
      </c>
      <c r="B61" s="11">
        <v>0.63483788645522898</v>
      </c>
      <c r="C61" s="11">
        <v>7.3766360945541495E-2</v>
      </c>
      <c r="D61" s="11">
        <v>0.37140969280441599</v>
      </c>
      <c r="E61" s="11">
        <v>1.10210626862701E-2</v>
      </c>
      <c r="F61" s="11">
        <v>2.8558024536584898E-3</v>
      </c>
      <c r="G61" s="11">
        <v>3.4583960831927399E-2</v>
      </c>
      <c r="H61" s="11">
        <v>0.16554607979477501</v>
      </c>
      <c r="I61" s="11">
        <v>5.8725036440128294E-3</v>
      </c>
      <c r="J61" s="11">
        <v>1.71722880625591E-3</v>
      </c>
      <c r="K61" s="11">
        <v>3.5988502588645303E-3</v>
      </c>
      <c r="L61" s="11">
        <v>0.85826541185039806</v>
      </c>
      <c r="M61" s="11">
        <v>4.7983678465098795E-2</v>
      </c>
      <c r="N61" s="11">
        <v>2.5523254328806602E-2</v>
      </c>
      <c r="O61" s="11">
        <v>0.22083477391449999</v>
      </c>
      <c r="P61" s="11">
        <v>0</v>
      </c>
      <c r="Q61" s="11">
        <v>0.17542800615614398</v>
      </c>
      <c r="R61" s="11">
        <v>0.35767287593175001</v>
      </c>
      <c r="S61" s="11">
        <v>2.5111212664344798E-3</v>
      </c>
      <c r="T61" s="11">
        <v>3.55849782863807E-2</v>
      </c>
      <c r="U61" s="11">
        <v>0.105871615022506</v>
      </c>
      <c r="V61" s="11">
        <v>7.6611990489667695E-3</v>
      </c>
      <c r="W61" s="11">
        <v>0.21370510299214601</v>
      </c>
      <c r="X61" s="11">
        <v>9.3430076982277607E-3</v>
      </c>
      <c r="Y61" s="11">
        <v>6.0462548697605397E-3</v>
      </c>
      <c r="Z61" s="11">
        <v>3.9247298876225599E-2</v>
      </c>
      <c r="AA61" s="11">
        <v>5.0431215603930404E-3</v>
      </c>
      <c r="AB61" s="11">
        <v>1.29748539265611E-3</v>
      </c>
      <c r="AC61" s="11">
        <v>1.8576429586947898E-2</v>
      </c>
      <c r="AD61" s="11">
        <v>9.0615909131038794E-6</v>
      </c>
      <c r="AE61" s="11">
        <v>1.8714315972092799E-3</v>
      </c>
      <c r="AF61" s="11">
        <v>7.9016922272137505E-4</v>
      </c>
      <c r="AG61" s="11">
        <v>8.6658333904057108E-3</v>
      </c>
      <c r="AH61" s="11">
        <v>5.7031129240901694E-2</v>
      </c>
      <c r="AI61" s="11">
        <v>4.95769678015696E-3</v>
      </c>
      <c r="AJ61" s="11">
        <v>7.7046783552998906E-3</v>
      </c>
      <c r="AK61" s="11">
        <v>3.0615434337393197E-2</v>
      </c>
      <c r="AL61" s="11">
        <v>2.9319515282514997E-3</v>
      </c>
      <c r="AM61" s="11">
        <v>1.34109674217296E-2</v>
      </c>
      <c r="AN61" s="11">
        <v>8.91118861778272E-4</v>
      </c>
      <c r="AO61" s="11">
        <v>2.93953871330607E-2</v>
      </c>
      <c r="AP61" s="11">
        <v>1.52472548373337E-3</v>
      </c>
      <c r="AQ61" s="11">
        <v>1.8645990468551202E-2</v>
      </c>
      <c r="AR61" s="11">
        <v>2.9648507938570302E-3</v>
      </c>
      <c r="AS61" s="11">
        <v>1.7762586646173899E-2</v>
      </c>
      <c r="AT61" s="11">
        <v>3.1965730902361001E-3</v>
      </c>
      <c r="AU61" s="11">
        <v>6.8637347369934792E-2</v>
      </c>
      <c r="AV61" s="11">
        <v>2.31810733556779E-2</v>
      </c>
      <c r="AW61" s="11">
        <v>9.9015055923524307E-3</v>
      </c>
      <c r="AX61" s="11">
        <v>7.1568177942295294E-2</v>
      </c>
      <c r="AY61" s="11">
        <v>4.3440858039073098E-3</v>
      </c>
      <c r="AZ61" s="11">
        <v>0</v>
      </c>
      <c r="BA61" s="11">
        <v>5.0654380264227201E-2</v>
      </c>
      <c r="BB61" s="11">
        <v>2.0287204681007E-2</v>
      </c>
      <c r="BC61" s="11">
        <v>2.3827359654381798E-2</v>
      </c>
      <c r="BD61" s="11">
        <v>22.997989617460998</v>
      </c>
      <c r="BE61" s="11">
        <v>3.2270081408909801E-2</v>
      </c>
      <c r="BF61" s="11">
        <v>1.72558640290849E-2</v>
      </c>
      <c r="BG61" s="11">
        <v>1.8967609046137899E-2</v>
      </c>
      <c r="BH61" s="11">
        <v>6.3109349452020902E-2</v>
      </c>
      <c r="BI61" s="11">
        <v>1.9106540855508902E-2</v>
      </c>
      <c r="BJ61" s="11">
        <v>0</v>
      </c>
      <c r="BK61" s="11">
        <v>0.346461406421254</v>
      </c>
      <c r="BL61" s="11">
        <v>1.9573978627161301E-2</v>
      </c>
      <c r="BM61" s="11">
        <v>1.46997438178702E-2</v>
      </c>
      <c r="BN61" s="11">
        <v>6.4792606273822101E-3</v>
      </c>
      <c r="BO61" s="11">
        <v>3.7839434326998996E-2</v>
      </c>
      <c r="BP61" s="11">
        <v>1.8661030907556101E-3</v>
      </c>
      <c r="BQ61" s="11">
        <v>5.1800365421265697E-2</v>
      </c>
      <c r="BR61" s="11">
        <v>3.6748438532165896E-2</v>
      </c>
      <c r="BS61" s="11">
        <v>0.90877675322010709</v>
      </c>
      <c r="BT61" s="11">
        <v>0.40373430124194504</v>
      </c>
      <c r="BU61" s="11">
        <v>0.65244535222488398</v>
      </c>
      <c r="BV61" s="11">
        <v>2.4607970622303998</v>
      </c>
      <c r="BW61" s="11">
        <v>0.75612093407181002</v>
      </c>
      <c r="BX61" s="11">
        <v>1.5676501400848799</v>
      </c>
      <c r="BY61" s="11">
        <v>0.10521806034416999</v>
      </c>
      <c r="BZ61" s="11">
        <v>0.48884954841686501</v>
      </c>
      <c r="CA61" s="11">
        <v>5.45854097464081</v>
      </c>
      <c r="CB61" s="11">
        <v>7.2768027619638201E-2</v>
      </c>
      <c r="CC61" s="11">
        <v>9.6186833971058806E-3</v>
      </c>
      <c r="CD61" s="11">
        <v>1.1738967327344401E-2</v>
      </c>
      <c r="CE61" s="11">
        <v>0.388130304392173</v>
      </c>
      <c r="CF61" s="11">
        <v>0.108062732420347</v>
      </c>
      <c r="CG61" s="11">
        <v>1.7862422274790502E-2</v>
      </c>
      <c r="CH61" s="11">
        <v>1.7165165049306201E-2</v>
      </c>
      <c r="CI61" s="11">
        <v>8.4168699526812503E-3</v>
      </c>
      <c r="CJ61" s="11">
        <v>1.3302565427564E-2</v>
      </c>
      <c r="CK61" s="11">
        <v>9.6175578053908597E-2</v>
      </c>
      <c r="CL61" s="11">
        <v>8.0498221977967101E-4</v>
      </c>
      <c r="CM61" s="11">
        <v>3.02639298532979E-2</v>
      </c>
      <c r="CN61" s="11">
        <v>4.3158959406306603E-2</v>
      </c>
      <c r="CO61" s="11">
        <v>6.8840227022706396E-2</v>
      </c>
      <c r="CP61" s="11">
        <v>0.135875470916483</v>
      </c>
      <c r="CQ61" s="11">
        <v>5.1779136734959999E-2</v>
      </c>
      <c r="CR61" s="11">
        <v>0.102342173218816</v>
      </c>
      <c r="CS61" s="11">
        <v>0.46167185435043701</v>
      </c>
      <c r="CT61" s="11">
        <v>5.05363134176793E-2</v>
      </c>
      <c r="CU61" s="11">
        <v>0.22831238433714901</v>
      </c>
      <c r="CV61" s="11">
        <v>0.15430077926448701</v>
      </c>
      <c r="CW61" s="11">
        <v>0.15609838455306102</v>
      </c>
      <c r="CX61" s="11">
        <v>1.5273649651743599</v>
      </c>
      <c r="CY61" s="11">
        <v>0.12903973773709801</v>
      </c>
      <c r="CZ61" s="11">
        <v>0.47294301662707999</v>
      </c>
      <c r="DA61" s="11">
        <v>0.30417359674482097</v>
      </c>
      <c r="DB61" s="11">
        <v>5.1259320862293602E-2</v>
      </c>
      <c r="DC61" s="11">
        <v>0.52586196344491309</v>
      </c>
      <c r="DD61" s="11">
        <v>0.26739940928213701</v>
      </c>
      <c r="DE61" s="11">
        <v>4.9626911338817997E-2</v>
      </c>
      <c r="DF61" s="11">
        <v>0.10034307824979499</v>
      </c>
      <c r="DG61" s="11">
        <v>1.36647634799602E-2</v>
      </c>
      <c r="DH61" s="11">
        <v>38.643853552616001</v>
      </c>
      <c r="DI61" s="11">
        <v>0.71489930105595501</v>
      </c>
      <c r="DJ61" s="11">
        <v>0.121533867518682</v>
      </c>
      <c r="DK61" s="11">
        <v>7.2274431369324706E-3</v>
      </c>
      <c r="DL61" s="10">
        <v>85.533293522606698</v>
      </c>
      <c r="DM61" s="11">
        <v>211.08396023671799</v>
      </c>
      <c r="DN61" s="11">
        <v>9.6279378539811902E-2</v>
      </c>
      <c r="DO61" s="11">
        <v>155.15371986522601</v>
      </c>
      <c r="DP61" s="11">
        <v>5.8856839011447804</v>
      </c>
      <c r="DQ61" s="11">
        <v>24.222972105314703</v>
      </c>
      <c r="DR61" s="11">
        <v>8.2965246240621493</v>
      </c>
      <c r="DS61" s="11">
        <v>523.86723902778499</v>
      </c>
      <c r="DT61" s="10">
        <v>1014.1396726613999</v>
      </c>
      <c r="DW61" s="50">
        <f t="shared" si="1"/>
        <v>2.3642137694814196E-2</v>
      </c>
      <c r="DX61" s="25">
        <f t="shared" si="2"/>
        <v>6.8753425681189516E-3</v>
      </c>
      <c r="DY61" s="43">
        <f t="shared" si="3"/>
        <v>0.61408850089052114</v>
      </c>
      <c r="DZ61" s="43">
        <f t="shared" si="4"/>
        <v>0.17858236278232345</v>
      </c>
      <c r="EA61" s="45"/>
      <c r="EB61" s="45"/>
      <c r="EC61" s="47" t="str">
        <f t="shared" si="23"/>
        <v/>
      </c>
      <c r="ED61" s="48" t="str">
        <f t="shared" si="24"/>
        <v/>
      </c>
      <c r="EE61" s="24">
        <f t="shared" si="5"/>
        <v>5.4424666414531676E-2</v>
      </c>
      <c r="EF61" s="25">
        <f t="shared" si="6"/>
        <v>1.4223701550678964E-2</v>
      </c>
      <c r="EG61" s="43">
        <f t="shared" si="7"/>
        <v>0.24626757599267118</v>
      </c>
      <c r="EH61" s="44">
        <f t="shared" si="8"/>
        <v>6.4361193798583044E-2</v>
      </c>
      <c r="EI61" s="43">
        <f t="shared" si="9"/>
        <v>6.3455953526719436E-3</v>
      </c>
      <c r="EJ61" s="43">
        <f t="shared" si="10"/>
        <v>1.6583997735571206E-3</v>
      </c>
      <c r="EK61" s="47"/>
      <c r="EL61" s="47"/>
      <c r="EM61" s="47" t="str">
        <f t="shared" si="25"/>
        <v/>
      </c>
      <c r="EN61" s="48" t="str">
        <f t="shared" si="26"/>
        <v/>
      </c>
      <c r="EO61" s="24">
        <f t="shared" si="11"/>
        <v>0.1921980089578226</v>
      </c>
      <c r="EP61" s="25">
        <f t="shared" si="12"/>
        <v>6.6841962759170398E-2</v>
      </c>
      <c r="EQ61" s="43">
        <f t="shared" si="13"/>
        <v>0.27408170603332449</v>
      </c>
      <c r="ER61" s="44">
        <f t="shared" si="14"/>
        <v>9.5319193403661531E-2</v>
      </c>
      <c r="ES61" s="43">
        <f t="shared" si="15"/>
        <v>0.10133414953871432</v>
      </c>
      <c r="ET61" s="43">
        <f t="shared" si="16"/>
        <v>3.5241642129525637E-2</v>
      </c>
      <c r="EU61" s="47"/>
      <c r="EV61" s="47"/>
      <c r="EW61" s="47" t="str">
        <f t="shared" si="27"/>
        <v/>
      </c>
      <c r="EX61" s="48" t="str">
        <f t="shared" si="28"/>
        <v/>
      </c>
      <c r="EY61" s="24">
        <f t="shared" si="17"/>
        <v>0.12642100706978099</v>
      </c>
      <c r="EZ61" s="25">
        <f t="shared" si="18"/>
        <v>3.8151317785958025E-2</v>
      </c>
      <c r="FA61" s="43">
        <f t="shared" si="19"/>
        <v>0.49253344825656087</v>
      </c>
      <c r="FB61" s="43">
        <f t="shared" si="20"/>
        <v>0.14863669053259285</v>
      </c>
      <c r="FC61" s="43">
        <f t="shared" si="21"/>
        <v>4.7810317246801251E-2</v>
      </c>
      <c r="FD61" s="43">
        <f t="shared" si="22"/>
        <v>1.4428192347205167E-2</v>
      </c>
      <c r="FE61" s="47"/>
      <c r="FF61" s="47"/>
      <c r="FG61" s="47" t="str">
        <f t="shared" si="29"/>
        <v/>
      </c>
      <c r="FH61" s="48" t="str">
        <f t="shared" si="30"/>
        <v/>
      </c>
    </row>
    <row r="62" spans="1:166" x14ac:dyDescent="0.35">
      <c r="A62" s="19" t="s">
        <v>91</v>
      </c>
      <c r="B62" s="11">
        <v>3.1099077359802198E-2</v>
      </c>
      <c r="C62" s="11">
        <v>1.44599547576576E-3</v>
      </c>
      <c r="D62" s="11">
        <v>1.1329384306506299E-2</v>
      </c>
      <c r="E62" s="11">
        <v>9.78904324733023E-2</v>
      </c>
      <c r="F62" s="11">
        <v>4.72553725517086E-5</v>
      </c>
      <c r="G62" s="11">
        <v>0.39218205341717299</v>
      </c>
      <c r="H62" s="11">
        <v>0.24002474769996601</v>
      </c>
      <c r="I62" s="11">
        <v>1.1683026987213099E-3</v>
      </c>
      <c r="J62" s="11">
        <v>4.2883015280291198E-4</v>
      </c>
      <c r="K62" s="11">
        <v>1.2921941710049201E-3</v>
      </c>
      <c r="L62" s="11">
        <v>0.33285417393849304</v>
      </c>
      <c r="M62" s="11">
        <v>1.0579820634387201E-2</v>
      </c>
      <c r="N62" s="11">
        <v>4.1874445857159E-2</v>
      </c>
      <c r="O62" s="11">
        <v>5.47169107882872E-2</v>
      </c>
      <c r="P62" s="11">
        <v>0</v>
      </c>
      <c r="Q62" s="11">
        <v>3.7746861929853E-2</v>
      </c>
      <c r="R62" s="11">
        <v>2.5079852084453503E-2</v>
      </c>
      <c r="S62" s="11">
        <v>2.0315296990279199E-4</v>
      </c>
      <c r="T62" s="11">
        <v>5.5802809999955299E-3</v>
      </c>
      <c r="U62" s="11">
        <v>1.3331307241166599E-2</v>
      </c>
      <c r="V62" s="11">
        <v>1.0108229655621801E-3</v>
      </c>
      <c r="W62" s="11">
        <v>2.4365272497442001E-2</v>
      </c>
      <c r="X62" s="11">
        <v>1.5157579373151801E-3</v>
      </c>
      <c r="Y62" s="11">
        <v>8.9018982071390103E-4</v>
      </c>
      <c r="Z62" s="11">
        <v>1.42002269894945E-2</v>
      </c>
      <c r="AA62" s="11">
        <v>1.6880205700704401E-4</v>
      </c>
      <c r="AB62" s="11">
        <v>1.10472934385595E-4</v>
      </c>
      <c r="AC62" s="11">
        <v>1.0813764904258E-3</v>
      </c>
      <c r="AD62" s="11">
        <v>6.4691097289161696E-6</v>
      </c>
      <c r="AE62" s="11">
        <v>1.4884078906147598E-4</v>
      </c>
      <c r="AF62" s="11">
        <v>2.8819194728845902E-5</v>
      </c>
      <c r="AG62" s="11">
        <v>1.31393716074509E-3</v>
      </c>
      <c r="AH62" s="11">
        <v>8.4415934540061008E-3</v>
      </c>
      <c r="AI62" s="11">
        <v>2.11273852515725E-3</v>
      </c>
      <c r="AJ62" s="11">
        <v>3.1908103338166203E-3</v>
      </c>
      <c r="AK62" s="11">
        <v>1.1119981279913E-2</v>
      </c>
      <c r="AL62" s="11">
        <v>2.3189807921703402E-3</v>
      </c>
      <c r="AM62" s="11">
        <v>9.8447139970236092E-3</v>
      </c>
      <c r="AN62" s="11">
        <v>3.40436958806497E-5</v>
      </c>
      <c r="AO62" s="11">
        <v>5.0717222284361796E-3</v>
      </c>
      <c r="AP62" s="11">
        <v>2.8783914516022799E-4</v>
      </c>
      <c r="AQ62" s="11">
        <v>6.8958611589557501E-3</v>
      </c>
      <c r="AR62" s="11">
        <v>9.4324375642512704E-4</v>
      </c>
      <c r="AS62" s="11">
        <v>1.50758494809117E-3</v>
      </c>
      <c r="AT62" s="11">
        <v>1.4302997012553701E-3</v>
      </c>
      <c r="AU62" s="11">
        <v>3.8354574443069597E-2</v>
      </c>
      <c r="AV62" s="11">
        <v>2.72321674243289E-3</v>
      </c>
      <c r="AW62" s="11">
        <v>5.6734142154708106E-4</v>
      </c>
      <c r="AX62" s="11">
        <v>1.57189088784443E-2</v>
      </c>
      <c r="AY62" s="11">
        <v>3.36444119429776E-4</v>
      </c>
      <c r="AZ62" s="11">
        <v>0</v>
      </c>
      <c r="BA62" s="11">
        <v>1.4954559835139601E-2</v>
      </c>
      <c r="BB62" s="11">
        <v>6.05183960992485E-3</v>
      </c>
      <c r="BC62" s="11">
        <v>4.3249866420532598E-3</v>
      </c>
      <c r="BD62" s="11">
        <v>1.5172821958469499E-2</v>
      </c>
      <c r="BE62" s="11">
        <v>9.8614879093600311E-2</v>
      </c>
      <c r="BF62" s="11">
        <v>7.2328794648334896E-3</v>
      </c>
      <c r="BG62" s="11">
        <v>2.2818826684974102E-2</v>
      </c>
      <c r="BH62" s="11">
        <v>3.8546544044711101E-3</v>
      </c>
      <c r="BI62" s="11">
        <v>7.3724794978555601E-3</v>
      </c>
      <c r="BJ62" s="11">
        <v>0</v>
      </c>
      <c r="BK62" s="11">
        <v>7.3510136448987906E-2</v>
      </c>
      <c r="BL62" s="11">
        <v>7.0355635082047004E-4</v>
      </c>
      <c r="BM62" s="11">
        <v>3.7511716884229204E-4</v>
      </c>
      <c r="BN62" s="11">
        <v>1.3228663273607698E-3</v>
      </c>
      <c r="BO62" s="11">
        <v>8.0021729453636902E-3</v>
      </c>
      <c r="BP62" s="11">
        <v>2.7659624783462299E-4</v>
      </c>
      <c r="BQ62" s="11">
        <v>9.2628024976644796E-3</v>
      </c>
      <c r="BR62" s="11">
        <v>2.2356952010414398E-2</v>
      </c>
      <c r="BS62" s="11">
        <v>8.7100631882982796E-2</v>
      </c>
      <c r="BT62" s="11">
        <v>8.44454755352185E-2</v>
      </c>
      <c r="BU62" s="11">
        <v>0.30078796475618103</v>
      </c>
      <c r="BV62" s="11">
        <v>0.33436953959804999</v>
      </c>
      <c r="BW62" s="11">
        <v>0.52540118749662501</v>
      </c>
      <c r="BX62" s="11">
        <v>0.72690176218009606</v>
      </c>
      <c r="BY62" s="11">
        <v>2.1747000445950099E-2</v>
      </c>
      <c r="BZ62" s="11">
        <v>0.35140273701031699</v>
      </c>
      <c r="CA62" s="11">
        <v>7.4655727136643299E-2</v>
      </c>
      <c r="CB62" s="11">
        <v>2.3938294755533399E-2</v>
      </c>
      <c r="CC62" s="11">
        <v>0.62212053242435905</v>
      </c>
      <c r="CD62" s="11">
        <v>5.5728536746640304E-3</v>
      </c>
      <c r="CE62" s="11">
        <v>7.3842604797046005E-2</v>
      </c>
      <c r="CF62" s="11">
        <v>0.36292763508881598</v>
      </c>
      <c r="CG62" s="11">
        <v>7.6968471574409896E-3</v>
      </c>
      <c r="CH62" s="11">
        <v>5.0689962645755204E-3</v>
      </c>
      <c r="CI62" s="11">
        <v>5.8054080368362699E-3</v>
      </c>
      <c r="CJ62" s="11">
        <v>5.9668567276249798E-3</v>
      </c>
      <c r="CK62" s="11">
        <v>0.136543386440659</v>
      </c>
      <c r="CL62" s="11">
        <v>4.7452455952939497E-4</v>
      </c>
      <c r="CM62" s="11">
        <v>7.3445715079365403E-3</v>
      </c>
      <c r="CN62" s="11">
        <v>3.10206827318034E-2</v>
      </c>
      <c r="CO62" s="11">
        <v>4.1720988049036102E-2</v>
      </c>
      <c r="CP62" s="11">
        <v>0.13798039737615803</v>
      </c>
      <c r="CQ62" s="11">
        <v>5.0801893613566197E-3</v>
      </c>
      <c r="CR62" s="11">
        <v>0.13469149392146801</v>
      </c>
      <c r="CS62" s="11">
        <v>0.81583231935725997</v>
      </c>
      <c r="CT62" s="11">
        <v>8.3102524331094801E-2</v>
      </c>
      <c r="CU62" s="11">
        <v>0.121031235904417</v>
      </c>
      <c r="CV62" s="11">
        <v>0.12905918863582699</v>
      </c>
      <c r="CW62" s="11">
        <v>0.118700898992389</v>
      </c>
      <c r="CX62" s="11">
        <v>1.4701390967747499</v>
      </c>
      <c r="CY62" s="11">
        <v>5.0265192155185899E-2</v>
      </c>
      <c r="CZ62" s="11">
        <v>8.638287876644439E-2</v>
      </c>
      <c r="DA62" s="11">
        <v>2.8305005344739502E-2</v>
      </c>
      <c r="DB62" s="11">
        <v>2.2036769192065798E-2</v>
      </c>
      <c r="DC62" s="11">
        <v>0.11162120271031101</v>
      </c>
      <c r="DD62" s="11">
        <v>5.1342235363397999E-2</v>
      </c>
      <c r="DE62" s="11">
        <v>1.32667238362416E-2</v>
      </c>
      <c r="DF62" s="11">
        <v>4.5704684619964901E-2</v>
      </c>
      <c r="DG62" s="11">
        <v>3.74720264403553E-3</v>
      </c>
      <c r="DH62" s="11">
        <v>2.3451746287486901E-2</v>
      </c>
      <c r="DI62" s="11">
        <v>1.92763338138956E-2</v>
      </c>
      <c r="DJ62" s="11">
        <v>2.0766456529411399E-2</v>
      </c>
      <c r="DK62" s="11">
        <v>1.5152580404239199E-3</v>
      </c>
      <c r="DL62" s="10">
        <v>9.0809793355439812</v>
      </c>
      <c r="DM62" s="11">
        <v>5.5991199757453103</v>
      </c>
      <c r="DN62" s="11">
        <v>9.8138543479297097E-3</v>
      </c>
      <c r="DO62" s="11">
        <v>8.5034210024764096</v>
      </c>
      <c r="DP62" s="11">
        <v>0.82417039203685893</v>
      </c>
      <c r="DQ62" s="11">
        <v>11.622937750515399</v>
      </c>
      <c r="DR62" s="11">
        <v>-2.022362588744</v>
      </c>
      <c r="DS62" s="11">
        <v>11.990805332435</v>
      </c>
      <c r="DT62" s="10">
        <v>45.608885054356797</v>
      </c>
      <c r="DW62" s="50">
        <f t="shared" si="1"/>
        <v>2.2659526940870707E-3</v>
      </c>
      <c r="DX62" s="25">
        <f t="shared" si="2"/>
        <v>6.589590677503705E-4</v>
      </c>
      <c r="DY62" s="43">
        <f t="shared" si="3"/>
        <v>5.8856585261576652E-2</v>
      </c>
      <c r="DZ62" s="43">
        <f t="shared" si="4"/>
        <v>1.7116015111941451E-2</v>
      </c>
      <c r="EA62" s="45"/>
      <c r="EB62" s="45"/>
      <c r="EC62" s="47" t="str">
        <f t="shared" si="23"/>
        <v/>
      </c>
      <c r="ED62" s="48" t="str">
        <f t="shared" si="24"/>
        <v/>
      </c>
      <c r="EE62" s="24">
        <f t="shared" si="5"/>
        <v>1.1383518373551759E-2</v>
      </c>
      <c r="EF62" s="25">
        <f t="shared" si="6"/>
        <v>2.9750438286349924E-3</v>
      </c>
      <c r="EG62" s="43">
        <f t="shared" si="7"/>
        <v>5.1509575727488641E-2</v>
      </c>
      <c r="EH62" s="44">
        <f t="shared" si="8"/>
        <v>1.34618525094767E-2</v>
      </c>
      <c r="EI62" s="43">
        <f t="shared" si="9"/>
        <v>1.3272511536970772E-3</v>
      </c>
      <c r="EJ62" s="43">
        <f t="shared" si="10"/>
        <v>3.4687257702586337E-4</v>
      </c>
      <c r="EK62" s="47"/>
      <c r="EL62" s="47"/>
      <c r="EM62" s="47" t="str">
        <f t="shared" si="25"/>
        <v/>
      </c>
      <c r="EN62" s="48" t="str">
        <f t="shared" si="26"/>
        <v/>
      </c>
      <c r="EO62" s="24">
        <f t="shared" si="11"/>
        <v>8.860642159144011E-2</v>
      </c>
      <c r="EP62" s="25">
        <f t="shared" si="12"/>
        <v>3.0815236663237749E-2</v>
      </c>
      <c r="EQ62" s="43">
        <f t="shared" si="13"/>
        <v>0.1263561434739903</v>
      </c>
      <c r="ER62" s="44">
        <f t="shared" si="14"/>
        <v>4.3943705152191676E-2</v>
      </c>
      <c r="ES62" s="43">
        <f t="shared" si="15"/>
        <v>4.6716698181861742E-2</v>
      </c>
      <c r="ET62" s="43">
        <f t="shared" si="16"/>
        <v>1.6246972676957652E-2</v>
      </c>
      <c r="EU62" s="47"/>
      <c r="EV62" s="47"/>
      <c r="EW62" s="47" t="str">
        <f t="shared" si="27"/>
        <v/>
      </c>
      <c r="EX62" s="48" t="str">
        <f t="shared" si="28"/>
        <v/>
      </c>
      <c r="EY62" s="24">
        <f t="shared" si="17"/>
        <v>1.7177903281114494E-2</v>
      </c>
      <c r="EZ62" s="25">
        <f t="shared" si="18"/>
        <v>5.1839457868937027E-3</v>
      </c>
      <c r="FA62" s="43">
        <f t="shared" si="19"/>
        <v>6.6924731363632778E-2</v>
      </c>
      <c r="FB62" s="43">
        <f t="shared" si="20"/>
        <v>2.0196538163823451E-2</v>
      </c>
      <c r="FC62" s="43">
        <f t="shared" si="21"/>
        <v>6.4963966396156545E-3</v>
      </c>
      <c r="FD62" s="43">
        <f t="shared" si="22"/>
        <v>1.9604818724850235E-3</v>
      </c>
      <c r="FE62" s="47"/>
      <c r="FF62" s="47"/>
      <c r="FG62" s="47" t="str">
        <f t="shared" si="29"/>
        <v/>
      </c>
      <c r="FH62" s="48" t="str">
        <f t="shared" si="30"/>
        <v/>
      </c>
    </row>
    <row r="63" spans="1:166" x14ac:dyDescent="0.35">
      <c r="A63" s="19" t="s">
        <v>92</v>
      </c>
      <c r="B63" s="11">
        <v>8.5752764052597394E-2</v>
      </c>
      <c r="C63" s="11">
        <v>1.0154019730332701E-2</v>
      </c>
      <c r="D63" s="11">
        <v>7.2967255003044393E-2</v>
      </c>
      <c r="E63" s="11">
        <v>7.3072079876441206E-4</v>
      </c>
      <c r="F63" s="11">
        <v>1.3754414495351802E-4</v>
      </c>
      <c r="G63" s="11">
        <v>2.5319151423302698E-4</v>
      </c>
      <c r="H63" s="11">
        <v>1.8332209104175198E-2</v>
      </c>
      <c r="I63" s="11">
        <v>4.6957557121144099E-2</v>
      </c>
      <c r="J63" s="11">
        <v>1.40401741349482E-3</v>
      </c>
      <c r="K63" s="11">
        <v>5.1376999000806098E-2</v>
      </c>
      <c r="L63" s="11">
        <v>0.470247595219769</v>
      </c>
      <c r="M63" s="11">
        <v>1.4215520179982E-2</v>
      </c>
      <c r="N63" s="11">
        <v>3.3933040587877501E-2</v>
      </c>
      <c r="O63" s="11">
        <v>9.428577474006869E-2</v>
      </c>
      <c r="P63" s="11">
        <v>0</v>
      </c>
      <c r="Q63" s="11">
        <v>4.3979485174611803E-2</v>
      </c>
      <c r="R63" s="11">
        <v>3.4534598777275799E-2</v>
      </c>
      <c r="S63" s="11">
        <v>4.16128260168413E-4</v>
      </c>
      <c r="T63" s="11">
        <v>6.4158639354311596E-3</v>
      </c>
      <c r="U63" s="11">
        <v>1.6643129811870102E-2</v>
      </c>
      <c r="V63" s="11">
        <v>1.45968115150814E-3</v>
      </c>
      <c r="W63" s="11">
        <v>3.5849827233097001E-2</v>
      </c>
      <c r="X63" s="11">
        <v>1.73986260209541E-3</v>
      </c>
      <c r="Y63" s="11">
        <v>1.32046222599157E-3</v>
      </c>
      <c r="Z63" s="11">
        <v>1.6017576820336402E-2</v>
      </c>
      <c r="AA63" s="11">
        <v>2.62201226824025E-4</v>
      </c>
      <c r="AB63" s="11">
        <v>1.23333226830881E-4</v>
      </c>
      <c r="AC63" s="11">
        <v>1.2168476783405199E-3</v>
      </c>
      <c r="AD63" s="11">
        <v>9.37860573675508E-7</v>
      </c>
      <c r="AE63" s="11">
        <v>1.61616504465892E-4</v>
      </c>
      <c r="AF63" s="11">
        <v>4.9430674917381605E-5</v>
      </c>
      <c r="AG63" s="11">
        <v>2.3920386804159696E-3</v>
      </c>
      <c r="AH63" s="11">
        <v>1.1951371683675799E-2</v>
      </c>
      <c r="AI63" s="11">
        <v>3.4727920370232999E-3</v>
      </c>
      <c r="AJ63" s="11">
        <v>5.0468776108271701E-3</v>
      </c>
      <c r="AK63" s="11">
        <v>2.0901003558673002E-2</v>
      </c>
      <c r="AL63" s="11">
        <v>4.35801001248116E-3</v>
      </c>
      <c r="AM63" s="11">
        <v>1.6060354501306301E-2</v>
      </c>
      <c r="AN63" s="11">
        <v>1.3661774010843998E-4</v>
      </c>
      <c r="AO63" s="11">
        <v>1.7744722075913703E-2</v>
      </c>
      <c r="AP63" s="11">
        <v>5.9388043081827697E-4</v>
      </c>
      <c r="AQ63" s="11">
        <v>1.3433741895173899E-2</v>
      </c>
      <c r="AR63" s="11">
        <v>2.2227098880861001E-3</v>
      </c>
      <c r="AS63" s="11">
        <v>2.1380660187870497E-3</v>
      </c>
      <c r="AT63" s="11">
        <v>1.3876183616736901E-3</v>
      </c>
      <c r="AU63" s="11">
        <v>4.0135561219824901E-2</v>
      </c>
      <c r="AV63" s="11">
        <v>3.3495043204864101E-3</v>
      </c>
      <c r="AW63" s="11">
        <v>7.6405235297800304E-4</v>
      </c>
      <c r="AX63" s="11">
        <v>1.02139918031283E-2</v>
      </c>
      <c r="AY63" s="11">
        <v>3.1127789244638902E-2</v>
      </c>
      <c r="AZ63" s="11">
        <v>0</v>
      </c>
      <c r="BA63" s="11">
        <v>2.3945384903846598E-2</v>
      </c>
      <c r="BB63" s="11">
        <v>1.04453005591789E-2</v>
      </c>
      <c r="BC63" s="11">
        <v>3.4894548830623998E-2</v>
      </c>
      <c r="BD63" s="11">
        <v>3.3492457337879297E-2</v>
      </c>
      <c r="BE63" s="11">
        <v>1.26813740359615E-2</v>
      </c>
      <c r="BF63" s="11">
        <v>6.7533686798904604</v>
      </c>
      <c r="BG63" s="11">
        <v>1.7552068479632102E-2</v>
      </c>
      <c r="BH63" s="11">
        <v>3.73791365218753E-2</v>
      </c>
      <c r="BI63" s="11">
        <v>2.21822361307435E-3</v>
      </c>
      <c r="BJ63" s="11">
        <v>0</v>
      </c>
      <c r="BK63" s="11">
        <v>3.4590449902029405E-2</v>
      </c>
      <c r="BL63" s="11">
        <v>1.6909208693296699E-3</v>
      </c>
      <c r="BM63" s="11">
        <v>4.0374666865073999E-4</v>
      </c>
      <c r="BN63" s="11">
        <v>1.3783277929710401E-3</v>
      </c>
      <c r="BO63" s="11">
        <v>1.42801942362238E-2</v>
      </c>
      <c r="BP63" s="11">
        <v>3.31120657345824E-4</v>
      </c>
      <c r="BQ63" s="11">
        <v>4.1837147929203004E-3</v>
      </c>
      <c r="BR63" s="11">
        <v>4.0976620726648899E-2</v>
      </c>
      <c r="BS63" s="11">
        <v>0.17460054746619502</v>
      </c>
      <c r="BT63" s="11">
        <v>8.5075404418205297E-2</v>
      </c>
      <c r="BU63" s="11">
        <v>0.84198050049621598</v>
      </c>
      <c r="BV63" s="11">
        <v>0.47420195797133102</v>
      </c>
      <c r="BW63" s="11">
        <v>0.77472088368380199</v>
      </c>
      <c r="BX63" s="11">
        <v>1.23115274600782</v>
      </c>
      <c r="BY63" s="11">
        <v>4.8113875863106705E-2</v>
      </c>
      <c r="BZ63" s="11">
        <v>0.68407759777732402</v>
      </c>
      <c r="CA63" s="11">
        <v>0.19453722478438099</v>
      </c>
      <c r="CB63" s="11">
        <v>6.6689887027576802</v>
      </c>
      <c r="CC63" s="11">
        <v>3.8224827796043796E-2</v>
      </c>
      <c r="CD63" s="11">
        <v>8.5990930277936809E-3</v>
      </c>
      <c r="CE63" s="11">
        <v>0.143187710364403</v>
      </c>
      <c r="CF63" s="11">
        <v>0.14485832167547902</v>
      </c>
      <c r="CG63" s="11">
        <v>1.4968737494118001E-2</v>
      </c>
      <c r="CH63" s="11">
        <v>1.0151512607395699E-2</v>
      </c>
      <c r="CI63" s="11">
        <v>1.13446628265915E-2</v>
      </c>
      <c r="CJ63" s="11">
        <v>1.1464786727959E-2</v>
      </c>
      <c r="CK63" s="11">
        <v>0.22794478060880502</v>
      </c>
      <c r="CL63" s="11">
        <v>8.2214827413881698E-4</v>
      </c>
      <c r="CM63" s="11">
        <v>1.3585076526323301E-2</v>
      </c>
      <c r="CN63" s="11">
        <v>5.9685072224780401E-2</v>
      </c>
      <c r="CO63" s="11">
        <v>9.6340530633086799E-2</v>
      </c>
      <c r="CP63" s="11">
        <v>0.26565738598094102</v>
      </c>
      <c r="CQ63" s="11">
        <v>8.4332185312257599E-2</v>
      </c>
      <c r="CR63" s="11">
        <v>0.17022844755612102</v>
      </c>
      <c r="CS63" s="11">
        <v>0.49145517794031102</v>
      </c>
      <c r="CT63" s="11">
        <v>6.9556039233925102E-2</v>
      </c>
      <c r="CU63" s="11">
        <v>0.22517076655727</v>
      </c>
      <c r="CV63" s="11">
        <v>0.210904855832166</v>
      </c>
      <c r="CW63" s="11">
        <v>0.193116730105031</v>
      </c>
      <c r="CX63" s="11">
        <v>1.15527952327227E-2</v>
      </c>
      <c r="CY63" s="11">
        <v>7.7125017644970609E-2</v>
      </c>
      <c r="CZ63" s="11">
        <v>0.15866279629568</v>
      </c>
      <c r="DA63" s="11">
        <v>5.0078610402167399E-2</v>
      </c>
      <c r="DB63" s="11">
        <v>4.1185167145369697E-2</v>
      </c>
      <c r="DC63" s="11">
        <v>0.20345997489616602</v>
      </c>
      <c r="DD63" s="11">
        <v>0.10227997188507501</v>
      </c>
      <c r="DE63" s="11">
        <v>2.4572065615057901E-2</v>
      </c>
      <c r="DF63" s="11">
        <v>6.7661052043603093E-2</v>
      </c>
      <c r="DG63" s="11">
        <v>6.6455914235112792E-3</v>
      </c>
      <c r="DH63" s="11">
        <v>2.8656708381791702E-2</v>
      </c>
      <c r="DI63" s="11">
        <v>1.71981303051453E-2</v>
      </c>
      <c r="DJ63" s="11">
        <v>4.1364818527394397E-2</v>
      </c>
      <c r="DK63" s="11">
        <v>3.43871245942936E-3</v>
      </c>
      <c r="DL63" s="10">
        <v>22.775111867819398</v>
      </c>
      <c r="DM63" s="11">
        <v>0.16960973695909298</v>
      </c>
      <c r="DN63" s="11">
        <v>0.326088229008833</v>
      </c>
      <c r="DO63" s="11">
        <v>9.8535196176083506</v>
      </c>
      <c r="DP63" s="11">
        <v>4.6459131609917798E-2</v>
      </c>
      <c r="DQ63" s="11">
        <v>0.22477452457521899</v>
      </c>
      <c r="DR63" s="11">
        <v>2.4330679784428502</v>
      </c>
      <c r="DS63" s="11">
        <v>0.32231795985961798</v>
      </c>
      <c r="DT63" s="10">
        <v>36.150949045883202</v>
      </c>
      <c r="DW63" s="50">
        <f t="shared" si="1"/>
        <v>4.5422928900404362E-3</v>
      </c>
      <c r="DX63" s="25">
        <f t="shared" si="2"/>
        <v>1.3209389128382072E-3</v>
      </c>
      <c r="DY63" s="43">
        <f t="shared" si="3"/>
        <v>0.11798297884300205</v>
      </c>
      <c r="DZ63" s="43">
        <f t="shared" si="4"/>
        <v>3.4310492867601267E-2</v>
      </c>
      <c r="EA63" s="45"/>
      <c r="EB63" s="45"/>
      <c r="EC63" s="47" t="str">
        <f t="shared" si="23"/>
        <v/>
      </c>
      <c r="ED63" s="48" t="str">
        <f t="shared" si="24"/>
        <v/>
      </c>
      <c r="EE63" s="24">
        <f t="shared" si="5"/>
        <v>1.1468434788173885E-2</v>
      </c>
      <c r="EF63" s="25">
        <f t="shared" si="6"/>
        <v>2.9972364449229695E-3</v>
      </c>
      <c r="EG63" s="43">
        <f t="shared" si="7"/>
        <v>5.1893816200947851E-2</v>
      </c>
      <c r="EH63" s="44">
        <f t="shared" si="8"/>
        <v>1.3562272450989033E-2</v>
      </c>
      <c r="EI63" s="43">
        <f t="shared" si="9"/>
        <v>1.3371519071879215E-3</v>
      </c>
      <c r="EJ63" s="43">
        <f t="shared" si="10"/>
        <v>3.4946010529306491E-4</v>
      </c>
      <c r="EK63" s="47"/>
      <c r="EL63" s="47"/>
      <c r="EM63" s="47" t="str">
        <f t="shared" si="25"/>
        <v/>
      </c>
      <c r="EN63" s="48" t="str">
        <f t="shared" si="26"/>
        <v/>
      </c>
      <c r="EO63" s="24">
        <f t="shared" si="11"/>
        <v>0.24803146382274383</v>
      </c>
      <c r="EP63" s="25">
        <f t="shared" si="12"/>
        <v>8.6259529731031542E-2</v>
      </c>
      <c r="EQ63" s="43">
        <f t="shared" si="13"/>
        <v>0.3537023464660275</v>
      </c>
      <c r="ER63" s="44">
        <f t="shared" si="14"/>
        <v>0.12300938598953759</v>
      </c>
      <c r="ES63" s="43">
        <f t="shared" si="15"/>
        <v>0.13077168479323709</v>
      </c>
      <c r="ET63" s="43">
        <f t="shared" si="16"/>
        <v>4.5479326931121979E-2</v>
      </c>
      <c r="EU63" s="47"/>
      <c r="EV63" s="47"/>
      <c r="EW63" s="47" t="str">
        <f t="shared" si="27"/>
        <v/>
      </c>
      <c r="EX63" s="48" t="str">
        <f t="shared" si="28"/>
        <v/>
      </c>
      <c r="EY63" s="24">
        <f t="shared" si="17"/>
        <v>2.4361655010617333E-2</v>
      </c>
      <c r="EZ63" s="25">
        <f t="shared" si="18"/>
        <v>7.3518576037676902E-3</v>
      </c>
      <c r="FA63" s="43">
        <f t="shared" si="19"/>
        <v>9.4912469262272148E-2</v>
      </c>
      <c r="FB63" s="43">
        <f t="shared" si="20"/>
        <v>2.8642674667796332E-2</v>
      </c>
      <c r="FC63" s="43">
        <f t="shared" si="21"/>
        <v>9.2131717798438015E-3</v>
      </c>
      <c r="FD63" s="43">
        <f t="shared" si="22"/>
        <v>2.7803499792991345E-3</v>
      </c>
      <c r="FE63" s="47"/>
      <c r="FF63" s="47"/>
      <c r="FG63" s="47" t="str">
        <f t="shared" si="29"/>
        <v/>
      </c>
      <c r="FH63" s="48" t="str">
        <f t="shared" si="30"/>
        <v/>
      </c>
    </row>
    <row r="64" spans="1:166" x14ac:dyDescent="0.35">
      <c r="A64" s="19" t="s">
        <v>93</v>
      </c>
      <c r="B64" s="11">
        <v>0.36721838838181303</v>
      </c>
      <c r="C64" s="11">
        <v>2.5825564650257597E-2</v>
      </c>
      <c r="D64" s="11">
        <v>0.113835240062558</v>
      </c>
      <c r="E64" s="11">
        <v>1.1956478725592599E-3</v>
      </c>
      <c r="F64" s="11">
        <v>5.7929786742772394E-4</v>
      </c>
      <c r="G64" s="11">
        <v>1.1988404181050001E-3</v>
      </c>
      <c r="H64" s="11">
        <v>4.3974309514013404E-2</v>
      </c>
      <c r="I64" s="11">
        <v>1.1377761127934699E-3</v>
      </c>
      <c r="J64" s="11">
        <v>5.0537935440355601E-4</v>
      </c>
      <c r="K64" s="11">
        <v>6.4830401048301001E-4</v>
      </c>
      <c r="L64" s="11">
        <v>0.27703932823323502</v>
      </c>
      <c r="M64" s="11">
        <v>1.2076492464889699E-2</v>
      </c>
      <c r="N64" s="11">
        <v>2.5922244035598899E-2</v>
      </c>
      <c r="O64" s="11">
        <v>9.0229241033885299E-2</v>
      </c>
      <c r="P64" s="11">
        <v>0</v>
      </c>
      <c r="Q64" s="11">
        <v>5.5580078675427996E-2</v>
      </c>
      <c r="R64" s="11">
        <v>7.2839809612818496E-2</v>
      </c>
      <c r="S64" s="11">
        <v>6.3460602288302698E-4</v>
      </c>
      <c r="T64" s="11">
        <v>9.2031909566631497E-3</v>
      </c>
      <c r="U64" s="11">
        <v>2.4617768435889399E-2</v>
      </c>
      <c r="V64" s="11">
        <v>2.1504053521440602E-3</v>
      </c>
      <c r="W64" s="11">
        <v>5.7769400724386299E-2</v>
      </c>
      <c r="X64" s="11">
        <v>2.5019255433387302E-3</v>
      </c>
      <c r="Y64" s="11">
        <v>1.78668805810218E-3</v>
      </c>
      <c r="Z64" s="11">
        <v>1.6505454003143898E-2</v>
      </c>
      <c r="AA64" s="11">
        <v>1.0556537316316901E-3</v>
      </c>
      <c r="AB64" s="11">
        <v>2.8673183658546998E-4</v>
      </c>
      <c r="AC64" s="11">
        <v>3.01706122968908E-3</v>
      </c>
      <c r="AD64" s="11">
        <v>1.54245901624465E-6</v>
      </c>
      <c r="AE64" s="11">
        <v>4.3347010821482098E-4</v>
      </c>
      <c r="AF64" s="11">
        <v>1.7202921911806002E-4</v>
      </c>
      <c r="AG64" s="11">
        <v>2.6009313103620797E-3</v>
      </c>
      <c r="AH64" s="11">
        <v>1.49661341859204E-2</v>
      </c>
      <c r="AI64" s="11">
        <v>2.8405248352884899E-3</v>
      </c>
      <c r="AJ64" s="11">
        <v>4.4926593441610299E-3</v>
      </c>
      <c r="AK64" s="11">
        <v>1.8578851510226799E-2</v>
      </c>
      <c r="AL64" s="11">
        <v>3.03952044850227E-3</v>
      </c>
      <c r="AM64" s="11">
        <v>1.36306599439184E-2</v>
      </c>
      <c r="AN64" s="11">
        <v>2.5354287913695404E-4</v>
      </c>
      <c r="AO64" s="11">
        <v>1.6941936735577898E-2</v>
      </c>
      <c r="AP64" s="11">
        <v>6.5144934459316099E-4</v>
      </c>
      <c r="AQ64" s="11">
        <v>1.2067479385850699E-2</v>
      </c>
      <c r="AR64" s="11">
        <v>2.0620266556443797E-3</v>
      </c>
      <c r="AS64" s="11">
        <v>1.7443854491522701E-3</v>
      </c>
      <c r="AT64" s="11">
        <v>1.25381942562648E-3</v>
      </c>
      <c r="AU64" s="11">
        <v>3.1029177894782E-2</v>
      </c>
      <c r="AV64" s="11">
        <v>3.5461258572181899E-3</v>
      </c>
      <c r="AW64" s="11">
        <v>1.2823541825201E-3</v>
      </c>
      <c r="AX64" s="11">
        <v>1.16518366227602E-2</v>
      </c>
      <c r="AY64" s="11">
        <v>8.6717631686432405E-4</v>
      </c>
      <c r="AZ64" s="11">
        <v>0</v>
      </c>
      <c r="BA64" s="11">
        <v>2.0056728015224599E-2</v>
      </c>
      <c r="BB64" s="11">
        <v>8.6815483279735206E-3</v>
      </c>
      <c r="BC64" s="11">
        <v>8.3257292998296598E-3</v>
      </c>
      <c r="BD64" s="11">
        <v>3.9518606235475803E-2</v>
      </c>
      <c r="BE64" s="11">
        <v>1.02144571560527E-2</v>
      </c>
      <c r="BF64" s="11">
        <v>3.2119496860244399E-3</v>
      </c>
      <c r="BG64" s="11">
        <v>0.273338730761777</v>
      </c>
      <c r="BH64" s="11">
        <v>1.0765970298507701E-2</v>
      </c>
      <c r="BI64" s="11">
        <v>2.1217014640064198E-3</v>
      </c>
      <c r="BJ64" s="11">
        <v>0</v>
      </c>
      <c r="BK64" s="11">
        <v>4.0115528373647506E-2</v>
      </c>
      <c r="BL64" s="11">
        <v>3.3821708157851398E-3</v>
      </c>
      <c r="BM64" s="11">
        <v>6.0446308202201002E-4</v>
      </c>
      <c r="BN64" s="11">
        <v>1.41708434825922E-3</v>
      </c>
      <c r="BO64" s="11">
        <v>1.3218693595077701E-2</v>
      </c>
      <c r="BP64" s="11">
        <v>3.0798561457199999E-4</v>
      </c>
      <c r="BQ64" s="11">
        <v>8.717506467945061E-3</v>
      </c>
      <c r="BR64" s="11">
        <v>3.0094076846883901E-2</v>
      </c>
      <c r="BS64" s="11">
        <v>0.16217160635748598</v>
      </c>
      <c r="BT64" s="11">
        <v>7.7601040455648099E-2</v>
      </c>
      <c r="BU64" s="11">
        <v>0.122012932597737</v>
      </c>
      <c r="BV64" s="11">
        <v>0.41916549127339603</v>
      </c>
      <c r="BW64" s="11">
        <v>0.517819960537511</v>
      </c>
      <c r="BX64" s="11">
        <v>0.82473962637682696</v>
      </c>
      <c r="BY64" s="11">
        <v>3.7097367545849899E-2</v>
      </c>
      <c r="BZ64" s="11">
        <v>0.47824935928018503</v>
      </c>
      <c r="CA64" s="11">
        <v>0.10446391787457</v>
      </c>
      <c r="CB64" s="11">
        <v>3.1853769627171E-2</v>
      </c>
      <c r="CC64" s="11">
        <v>4.8334900970882597E-2</v>
      </c>
      <c r="CD64" s="11">
        <v>2.9408633984028598</v>
      </c>
      <c r="CE64" s="11">
        <v>1.52382295849561</v>
      </c>
      <c r="CF64" s="11">
        <v>0.15598369094554398</v>
      </c>
      <c r="CG64" s="11">
        <v>1.1629946927487401E-2</v>
      </c>
      <c r="CH64" s="11">
        <v>7.4373280553973404E-3</v>
      </c>
      <c r="CI64" s="11">
        <v>7.9395762478754392E-3</v>
      </c>
      <c r="CJ64" s="11">
        <v>7.8938756107688589E-3</v>
      </c>
      <c r="CK64" s="11">
        <v>0.16209241315214001</v>
      </c>
      <c r="CL64" s="11">
        <v>6.0763372280388608E-4</v>
      </c>
      <c r="CM64" s="11">
        <v>1.04746942686232E-2</v>
      </c>
      <c r="CN64" s="11">
        <v>3.9909098511937698E-2</v>
      </c>
      <c r="CO64" s="11">
        <v>6.6241445656183909E-2</v>
      </c>
      <c r="CP64" s="11">
        <v>0.175099985239765</v>
      </c>
      <c r="CQ64" s="11">
        <v>2.9522418467548299E-3</v>
      </c>
      <c r="CR64" s="11">
        <v>0.10970099222280399</v>
      </c>
      <c r="CS64" s="11">
        <v>0.33751685929722797</v>
      </c>
      <c r="CT64" s="11">
        <v>4.6617039613176203E-2</v>
      </c>
      <c r="CU64" s="11">
        <v>0.15278158515030099</v>
      </c>
      <c r="CV64" s="11">
        <v>0.14162730694522399</v>
      </c>
      <c r="CW64" s="11">
        <v>0.48321271476983602</v>
      </c>
      <c r="CX64" s="11">
        <v>0.53362501124112793</v>
      </c>
      <c r="CY64" s="11">
        <v>5.5345030586297299E-2</v>
      </c>
      <c r="CZ64" s="11">
        <v>0.12188839109984601</v>
      </c>
      <c r="DA64" s="11">
        <v>0.139131273534739</v>
      </c>
      <c r="DB64" s="11">
        <v>9.3840076459006799E-2</v>
      </c>
      <c r="DC64" s="11">
        <v>0.21019493643795301</v>
      </c>
      <c r="DD64" s="11">
        <v>8.7871063943454605E-2</v>
      </c>
      <c r="DE64" s="11">
        <v>1.7655926103423699E-2</v>
      </c>
      <c r="DF64" s="11">
        <v>5.1935357349277296E-2</v>
      </c>
      <c r="DG64" s="11">
        <v>5.1217032903913499E-3</v>
      </c>
      <c r="DH64" s="11">
        <v>5.2457032468098498E-2</v>
      </c>
      <c r="DI64" s="11">
        <v>3.1237666641290098E-2</v>
      </c>
      <c r="DJ64" s="11">
        <v>3.6092075088205604E-2</v>
      </c>
      <c r="DK64" s="11">
        <v>3.0507349211114903E-3</v>
      </c>
      <c r="DL64" s="10">
        <v>12.474896429842099</v>
      </c>
      <c r="DM64" s="11">
        <v>1.3217266629116802</v>
      </c>
      <c r="DN64" s="11">
        <v>0.20967571037969701</v>
      </c>
      <c r="DO64" s="11">
        <v>9.3505617913387109</v>
      </c>
      <c r="DP64" s="11">
        <v>6.8729247050921807E-3</v>
      </c>
      <c r="DQ64" s="11">
        <v>13.6813723417633</v>
      </c>
      <c r="DR64" s="11">
        <v>-4.9968807087104494</v>
      </c>
      <c r="DS64" s="11">
        <v>19.3959271703722</v>
      </c>
      <c r="DT64" s="10">
        <v>51.444152322602299</v>
      </c>
      <c r="DW64" s="50">
        <f t="shared" si="1"/>
        <v>4.2189497410749328E-3</v>
      </c>
      <c r="DX64" s="25">
        <f t="shared" si="2"/>
        <v>1.2269078677233751E-3</v>
      </c>
      <c r="DY64" s="43">
        <f t="shared" si="3"/>
        <v>0.10958435972553535</v>
      </c>
      <c r="DZ64" s="43">
        <f t="shared" si="4"/>
        <v>3.1868100209326455E-2</v>
      </c>
      <c r="EA64" s="45"/>
      <c r="EB64" s="45"/>
      <c r="EC64" s="47" t="str">
        <f t="shared" si="23"/>
        <v/>
      </c>
      <c r="ED64" s="48" t="str">
        <f t="shared" si="24"/>
        <v/>
      </c>
      <c r="EE64" s="24">
        <f t="shared" si="5"/>
        <v>1.0460866781017623E-2</v>
      </c>
      <c r="EF64" s="25">
        <f t="shared" si="6"/>
        <v>2.7339119714820718E-3</v>
      </c>
      <c r="EG64" s="43">
        <f t="shared" si="7"/>
        <v>4.7334645752750364E-2</v>
      </c>
      <c r="EH64" s="44">
        <f t="shared" si="8"/>
        <v>1.2370748753261388E-2</v>
      </c>
      <c r="EI64" s="43">
        <f t="shared" si="9"/>
        <v>1.2196754156461273E-3</v>
      </c>
      <c r="EJ64" s="43">
        <f t="shared" si="10"/>
        <v>3.1875802359017743E-4</v>
      </c>
      <c r="EK64" s="47"/>
      <c r="EL64" s="47"/>
      <c r="EM64" s="47" t="str">
        <f t="shared" si="25"/>
        <v/>
      </c>
      <c r="EN64" s="48" t="str">
        <f t="shared" si="26"/>
        <v/>
      </c>
      <c r="EO64" s="24">
        <f t="shared" si="11"/>
        <v>3.5942692567924255E-2</v>
      </c>
      <c r="EP64" s="25">
        <f t="shared" si="12"/>
        <v>1.2500026046662754E-2</v>
      </c>
      <c r="EQ64" s="43">
        <f t="shared" si="13"/>
        <v>5.1255653229008234E-2</v>
      </c>
      <c r="ER64" s="44">
        <f t="shared" si="14"/>
        <v>1.7825514857868034E-2</v>
      </c>
      <c r="ES64" s="43">
        <f t="shared" si="15"/>
        <v>1.8950363758978114E-2</v>
      </c>
      <c r="ET64" s="43">
        <f t="shared" si="16"/>
        <v>6.5904923548314037E-3</v>
      </c>
      <c r="EU64" s="47"/>
      <c r="EV64" s="47"/>
      <c r="EW64" s="47" t="str">
        <f t="shared" si="27"/>
        <v/>
      </c>
      <c r="EX64" s="48" t="str">
        <f t="shared" si="28"/>
        <v/>
      </c>
      <c r="EY64" s="24">
        <f t="shared" si="17"/>
        <v>2.1534211150127235E-2</v>
      </c>
      <c r="EZ64" s="25">
        <f t="shared" si="18"/>
        <v>6.4985919025700107E-3</v>
      </c>
      <c r="FA64" s="43">
        <f t="shared" si="19"/>
        <v>8.389681049924437E-2</v>
      </c>
      <c r="FB64" s="43">
        <f t="shared" si="20"/>
        <v>2.5318370362436921E-2</v>
      </c>
      <c r="FC64" s="43">
        <f t="shared" si="21"/>
        <v>8.143879649518215E-3</v>
      </c>
      <c r="FD64" s="43">
        <f t="shared" si="22"/>
        <v>2.4576591163197113E-3</v>
      </c>
      <c r="FE64" s="47"/>
      <c r="FF64" s="47"/>
      <c r="FG64" s="47" t="str">
        <f t="shared" si="29"/>
        <v/>
      </c>
      <c r="FH64" s="48" t="str">
        <f t="shared" si="30"/>
        <v/>
      </c>
    </row>
    <row r="65" spans="1:164" x14ac:dyDescent="0.35">
      <c r="A65" s="19" t="s">
        <v>94</v>
      </c>
      <c r="B65" s="11">
        <v>0.93526712037998994</v>
      </c>
      <c r="C65" s="11">
        <v>0.17892237442168502</v>
      </c>
      <c r="D65" s="11">
        <v>1.36636735837691</v>
      </c>
      <c r="E65" s="11">
        <v>2.1707234740380801E-2</v>
      </c>
      <c r="F65" s="11">
        <v>2.71199298315466E-3</v>
      </c>
      <c r="G65" s="11">
        <v>5.24965430517563E-2</v>
      </c>
      <c r="H65" s="11">
        <v>0.53069985807211606</v>
      </c>
      <c r="I65" s="11">
        <v>1.5512715386760198E-2</v>
      </c>
      <c r="J65" s="11">
        <v>7.6281741484472707E-3</v>
      </c>
      <c r="K65" s="11">
        <v>8.3048400391821705E-3</v>
      </c>
      <c r="L65" s="11">
        <v>2.2090257183970903</v>
      </c>
      <c r="M65" s="11">
        <v>0.22232081455994301</v>
      </c>
      <c r="N65" s="11">
        <v>9.0045214198770207E-2</v>
      </c>
      <c r="O65" s="11">
        <v>0.10935379683581301</v>
      </c>
      <c r="P65" s="11">
        <v>0</v>
      </c>
      <c r="Q65" s="11">
        <v>0.107745125692895</v>
      </c>
      <c r="R65" s="11">
        <v>0.15675684065630499</v>
      </c>
      <c r="S65" s="11">
        <v>1.9858814944783E-3</v>
      </c>
      <c r="T65" s="11">
        <v>2.6195566432689298E-2</v>
      </c>
      <c r="U65" s="11">
        <v>5.0660529935906501E-2</v>
      </c>
      <c r="V65" s="11">
        <v>9.1394730774657096E-3</v>
      </c>
      <c r="W65" s="11">
        <v>0.144875577687333</v>
      </c>
      <c r="X65" s="11">
        <v>2.48605144772952E-2</v>
      </c>
      <c r="Y65" s="11">
        <v>1.1122835095848601E-2</v>
      </c>
      <c r="Z65" s="11">
        <v>7.9018652725020205E-2</v>
      </c>
      <c r="AA65" s="11">
        <v>5.90783030087346E-3</v>
      </c>
      <c r="AB65" s="11">
        <v>1.2747525804259802E-3</v>
      </c>
      <c r="AC65" s="11">
        <v>1.14194344213592E-2</v>
      </c>
      <c r="AD65" s="11">
        <v>1.14015048177254E-4</v>
      </c>
      <c r="AE65" s="11">
        <v>1.71803420624578E-3</v>
      </c>
      <c r="AF65" s="11">
        <v>1.97294341236132E-3</v>
      </c>
      <c r="AG65" s="11">
        <v>7.0183198827831602E-3</v>
      </c>
      <c r="AH65" s="11">
        <v>4.9948835055131098E-2</v>
      </c>
      <c r="AI65" s="11">
        <v>1.7060026850566998E-2</v>
      </c>
      <c r="AJ65" s="11">
        <v>2.2794591358561898E-2</v>
      </c>
      <c r="AK65" s="11">
        <v>0.11070624462694</v>
      </c>
      <c r="AL65" s="11">
        <v>5.2004306542291394E-3</v>
      </c>
      <c r="AM65" s="11">
        <v>3.7238114543624794E-2</v>
      </c>
      <c r="AN65" s="11">
        <v>5.6964960145236706E-4</v>
      </c>
      <c r="AO65" s="11">
        <v>5.6676090332278002E-2</v>
      </c>
      <c r="AP65" s="11">
        <v>1.53374753657208E-3</v>
      </c>
      <c r="AQ65" s="11">
        <v>5.8084422538224705E-2</v>
      </c>
      <c r="AR65" s="11">
        <v>1.7218158399183801E-2</v>
      </c>
      <c r="AS65" s="11">
        <v>6.3585629420093203E-3</v>
      </c>
      <c r="AT65" s="11">
        <v>4.6445490426118407E-3</v>
      </c>
      <c r="AU65" s="11">
        <v>9.07468272219841E-2</v>
      </c>
      <c r="AV65" s="11">
        <v>1.7798685910365798E-2</v>
      </c>
      <c r="AW65" s="11">
        <v>7.0601179976647402E-3</v>
      </c>
      <c r="AX65" s="11">
        <v>0.11369033157997399</v>
      </c>
      <c r="AY65" s="11">
        <v>6.58161172805576E-3</v>
      </c>
      <c r="AZ65" s="11">
        <v>0</v>
      </c>
      <c r="BA65" s="11">
        <v>7.5551328321557004E-2</v>
      </c>
      <c r="BB65" s="11">
        <v>4.0549776600530905E-2</v>
      </c>
      <c r="BC65" s="11">
        <v>6.1153025750162397E-2</v>
      </c>
      <c r="BD65" s="11">
        <v>0.185207151788297</v>
      </c>
      <c r="BE65" s="11">
        <v>0.191870732606823</v>
      </c>
      <c r="BF65" s="11">
        <v>0.181228724096546</v>
      </c>
      <c r="BG65" s="11">
        <v>0.16274433386836601</v>
      </c>
      <c r="BH65" s="11">
        <v>5.8962299327151602</v>
      </c>
      <c r="BI65" s="11">
        <v>0.21668458452884698</v>
      </c>
      <c r="BJ65" s="11">
        <v>0</v>
      </c>
      <c r="BK65" s="11">
        <v>2.9657669694575</v>
      </c>
      <c r="BL65" s="11">
        <v>5.6140555647351001E-2</v>
      </c>
      <c r="BM65" s="11">
        <v>5.47688048312732E-2</v>
      </c>
      <c r="BN65" s="11">
        <v>1.9427918707441899E-2</v>
      </c>
      <c r="BO65" s="11">
        <v>0.16312476622528901</v>
      </c>
      <c r="BP65" s="11">
        <v>1.2559884587437901E-2</v>
      </c>
      <c r="BQ65" s="11">
        <v>0.875906466333358</v>
      </c>
      <c r="BR65" s="11">
        <v>0.82757953346212798</v>
      </c>
      <c r="BS65" s="11">
        <v>2.7740612840371099</v>
      </c>
      <c r="BT65" s="11">
        <v>1.4041505928818199</v>
      </c>
      <c r="BU65" s="11">
        <v>1.9154649613395101</v>
      </c>
      <c r="BV65" s="11">
        <v>10.794569440349401</v>
      </c>
      <c r="BW65" s="11">
        <v>1.3992253552601801</v>
      </c>
      <c r="BX65" s="11">
        <v>0.49329975837100798</v>
      </c>
      <c r="BY65" s="11">
        <v>0.49037399897237499</v>
      </c>
      <c r="BZ65" s="11">
        <v>0.36381721437912595</v>
      </c>
      <c r="CA65" s="11">
        <v>1.3212760918417801</v>
      </c>
      <c r="CB65" s="11">
        <v>6.0939448625354803E-2</v>
      </c>
      <c r="CC65" s="11">
        <v>5.26248776882383E-2</v>
      </c>
      <c r="CD65" s="11">
        <v>9.0142145152449893E-2</v>
      </c>
      <c r="CE65" s="11">
        <v>3.8246024248072397</v>
      </c>
      <c r="CF65" s="11">
        <v>0.18703473710014701</v>
      </c>
      <c r="CG65" s="11">
        <v>0.32180660838949698</v>
      </c>
      <c r="CH65" s="11">
        <v>0.50751351464677896</v>
      </c>
      <c r="CI65" s="11">
        <v>0.68474439594525294</v>
      </c>
      <c r="CJ65" s="11">
        <v>1.31641727029569</v>
      </c>
      <c r="CK65" s="11">
        <v>3.19861880140546</v>
      </c>
      <c r="CL65" s="11">
        <v>3.51956962912034E-2</v>
      </c>
      <c r="CM65" s="11">
        <v>0.436103348996152</v>
      </c>
      <c r="CN65" s="11">
        <v>0.52123451175229296</v>
      </c>
      <c r="CO65" s="11">
        <v>0.98869699124795307</v>
      </c>
      <c r="CP65" s="11">
        <v>0.30405530394358798</v>
      </c>
      <c r="CQ65" s="11">
        <v>0.24569836034659401</v>
      </c>
      <c r="CR65" s="11">
        <v>0.18560768542637998</v>
      </c>
      <c r="CS65" s="11">
        <v>2.1193550580200902</v>
      </c>
      <c r="CT65" s="11">
        <v>0.71832793200679401</v>
      </c>
      <c r="CU65" s="11">
        <v>0.745651658767984</v>
      </c>
      <c r="CV65" s="11">
        <v>0.31255767284355801</v>
      </c>
      <c r="CW65" s="11">
        <v>0.97188711651096593</v>
      </c>
      <c r="CX65" s="11">
        <v>0.68734725987175205</v>
      </c>
      <c r="CY65" s="11">
        <v>0.72976342517002002</v>
      </c>
      <c r="CZ65" s="11">
        <v>8.6427213503015512</v>
      </c>
      <c r="DA65" s="11">
        <v>2.7977894294033696</v>
      </c>
      <c r="DB65" s="11">
        <v>0.250439613964548</v>
      </c>
      <c r="DC65" s="11">
        <v>34.415852605466704</v>
      </c>
      <c r="DD65" s="11">
        <v>1.9175059828089001</v>
      </c>
      <c r="DE65" s="11">
        <v>0.62242837508520799</v>
      </c>
      <c r="DF65" s="11">
        <v>0.52050678802621697</v>
      </c>
      <c r="DG65" s="11">
        <v>0.12355285972336101</v>
      </c>
      <c r="DH65" s="11">
        <v>2.2737253549707899</v>
      </c>
      <c r="DI65" s="11">
        <v>6.1118161113335203</v>
      </c>
      <c r="DJ65" s="11">
        <v>0.51225361787076495</v>
      </c>
      <c r="DK65" s="11">
        <v>2.6003195823271499E-2</v>
      </c>
      <c r="DL65" s="10">
        <v>117.419315797629</v>
      </c>
      <c r="DM65" s="11">
        <v>78.522577972731398</v>
      </c>
      <c r="DN65" s="11">
        <v>0.26714132173707705</v>
      </c>
      <c r="DO65" s="11">
        <v>46.716779290836001</v>
      </c>
      <c r="DP65" s="11">
        <v>2.8033510480419501</v>
      </c>
      <c r="DQ65" s="11">
        <v>20.497043963178999</v>
      </c>
      <c r="DR65" s="11">
        <v>4.3132585307012707</v>
      </c>
      <c r="DS65" s="11">
        <v>23.232845677561102</v>
      </c>
      <c r="DT65" s="10">
        <v>293.772313602417</v>
      </c>
      <c r="DW65" s="50">
        <f t="shared" si="1"/>
        <v>7.2168151989659993E-2</v>
      </c>
      <c r="DX65" s="25">
        <f t="shared" si="2"/>
        <v>2.0987136351287849E-2</v>
      </c>
      <c r="DY65" s="43">
        <f t="shared" si="3"/>
        <v>1.8745188290266355</v>
      </c>
      <c r="DZ65" s="43">
        <f t="shared" si="4"/>
        <v>0.5451266406748928</v>
      </c>
      <c r="EA65" s="45"/>
      <c r="EB65" s="45"/>
      <c r="EC65" s="47" t="str">
        <f t="shared" si="23"/>
        <v/>
      </c>
      <c r="ED65" s="48" t="str">
        <f t="shared" si="24"/>
        <v/>
      </c>
      <c r="EE65" s="24">
        <f t="shared" si="5"/>
        <v>0.18928396070950534</v>
      </c>
      <c r="EF65" s="25">
        <f t="shared" si="6"/>
        <v>4.9468719660238171E-2</v>
      </c>
      <c r="EG65" s="43">
        <f t="shared" si="7"/>
        <v>0.85649587308771413</v>
      </c>
      <c r="EH65" s="44">
        <f t="shared" si="8"/>
        <v>0.22384228477209459</v>
      </c>
      <c r="EI65" s="43">
        <f t="shared" si="9"/>
        <v>2.2069394275476363E-2</v>
      </c>
      <c r="EJ65" s="43">
        <f t="shared" si="10"/>
        <v>5.7677611689471615E-3</v>
      </c>
      <c r="EK65" s="47"/>
      <c r="EL65" s="47"/>
      <c r="EM65" s="47" t="str">
        <f t="shared" si="25"/>
        <v/>
      </c>
      <c r="EN65" s="48" t="str">
        <f t="shared" si="26"/>
        <v/>
      </c>
      <c r="EO65" s="24">
        <f t="shared" si="11"/>
        <v>0.56425959743986887</v>
      </c>
      <c r="EP65" s="25">
        <f t="shared" si="12"/>
        <v>0.19623626281610929</v>
      </c>
      <c r="EQ65" s="43">
        <f t="shared" si="13"/>
        <v>0.80465575034096437</v>
      </c>
      <c r="ER65" s="44">
        <f t="shared" si="14"/>
        <v>0.27984041036578072</v>
      </c>
      <c r="ES65" s="43">
        <f t="shared" si="15"/>
        <v>0.29749926513637381</v>
      </c>
      <c r="ET65" s="43">
        <f t="shared" si="16"/>
        <v>0.10346327159658493</v>
      </c>
      <c r="EU65" s="47"/>
      <c r="EV65" s="47"/>
      <c r="EW65" s="47" t="str">
        <f t="shared" si="27"/>
        <v/>
      </c>
      <c r="EX65" s="48" t="str">
        <f t="shared" si="28"/>
        <v/>
      </c>
      <c r="EY65" s="24">
        <f t="shared" si="17"/>
        <v>0.55456029287387165</v>
      </c>
      <c r="EZ65" s="25">
        <f t="shared" si="18"/>
        <v>0.1673551449659535</v>
      </c>
      <c r="FA65" s="43">
        <f t="shared" si="19"/>
        <v>2.1605546391872248</v>
      </c>
      <c r="FB65" s="43">
        <f t="shared" si="20"/>
        <v>0.65201194440778065</v>
      </c>
      <c r="FC65" s="43">
        <f t="shared" si="21"/>
        <v>0.20972545741661405</v>
      </c>
      <c r="FD65" s="43">
        <f t="shared" si="22"/>
        <v>6.3290925765922323E-2</v>
      </c>
      <c r="FE65" s="47"/>
      <c r="FF65" s="47"/>
      <c r="FG65" s="47" t="str">
        <f t="shared" si="29"/>
        <v/>
      </c>
      <c r="FH65" s="48" t="str">
        <f t="shared" si="30"/>
        <v/>
      </c>
    </row>
    <row r="66" spans="1:164" x14ac:dyDescent="0.35">
      <c r="A66" s="6" t="s">
        <v>95</v>
      </c>
      <c r="B66" s="11">
        <v>0.21722554162361302</v>
      </c>
      <c r="C66" s="11">
        <v>3.3915677168611803E-2</v>
      </c>
      <c r="D66" s="11">
        <v>0.262931854223515</v>
      </c>
      <c r="E66" s="11">
        <v>1.16002265951833E-2</v>
      </c>
      <c r="F66" s="11">
        <v>1.1483484469913998E-3</v>
      </c>
      <c r="G66" s="11">
        <v>2.9113043464487801E-2</v>
      </c>
      <c r="H66" s="11">
        <v>7.0318173739346498E-2</v>
      </c>
      <c r="I66" s="11">
        <v>5.7341791517534005E-3</v>
      </c>
      <c r="J66" s="11">
        <v>1.50578698486034E-3</v>
      </c>
      <c r="K66" s="11">
        <v>7.7840780278434394E-4</v>
      </c>
      <c r="L66" s="11">
        <v>0.41479470057923401</v>
      </c>
      <c r="M66" s="11">
        <v>1.8214589844195602E-2</v>
      </c>
      <c r="N66" s="11">
        <v>8.5071278549431403E-3</v>
      </c>
      <c r="O66" s="11">
        <v>8.9701919435375199E-2</v>
      </c>
      <c r="P66" s="11">
        <v>0</v>
      </c>
      <c r="Q66" s="11">
        <v>0.16736254693518501</v>
      </c>
      <c r="R66" s="11">
        <v>6.3660399355739208E-2</v>
      </c>
      <c r="S66" s="11">
        <v>5.0332972128888599E-4</v>
      </c>
      <c r="T66" s="11">
        <v>1.29679640937004E-2</v>
      </c>
      <c r="U66" s="11">
        <v>3.06199982753689E-2</v>
      </c>
      <c r="V66" s="11">
        <v>5.7838290254321103E-3</v>
      </c>
      <c r="W66" s="11">
        <v>6.0841351125444698E-2</v>
      </c>
      <c r="X66" s="11">
        <v>1.5205964416169199E-2</v>
      </c>
      <c r="Y66" s="11">
        <v>8.2574230868165711E-3</v>
      </c>
      <c r="Z66" s="11">
        <v>5.4865052772537497E-2</v>
      </c>
      <c r="AA66" s="11">
        <v>1.3514110737519499E-3</v>
      </c>
      <c r="AB66" s="11">
        <v>3.1140076732221898E-4</v>
      </c>
      <c r="AC66" s="11">
        <v>4.3015215752205006E-3</v>
      </c>
      <c r="AD66" s="11">
        <v>1.11396185913628E-5</v>
      </c>
      <c r="AE66" s="11">
        <v>4.04560020830915E-4</v>
      </c>
      <c r="AF66" s="11">
        <v>2.27835270300747E-4</v>
      </c>
      <c r="AG66" s="11">
        <v>2.1430125149071002E-3</v>
      </c>
      <c r="AH66" s="11">
        <v>1.4503648721583801E-2</v>
      </c>
      <c r="AI66" s="11">
        <v>2.5609493234102502E-2</v>
      </c>
      <c r="AJ66" s="11">
        <v>1.8581064777298803E-2</v>
      </c>
      <c r="AK66" s="11">
        <v>1.67609450790321E-2</v>
      </c>
      <c r="AL66" s="11">
        <v>1.10192403118308E-3</v>
      </c>
      <c r="AM66" s="11">
        <v>3.5966603883547999E-3</v>
      </c>
      <c r="AN66" s="11">
        <v>1.70311999159974E-4</v>
      </c>
      <c r="AO66" s="11">
        <v>1.0963008990002299E-2</v>
      </c>
      <c r="AP66" s="11">
        <v>4.8817467600995295E-4</v>
      </c>
      <c r="AQ66" s="11">
        <v>7.4828638692261695E-2</v>
      </c>
      <c r="AR66" s="11">
        <v>1.6366219067849502E-2</v>
      </c>
      <c r="AS66" s="11">
        <v>1.9705092671321598E-3</v>
      </c>
      <c r="AT66" s="11">
        <v>1.32707826352508E-3</v>
      </c>
      <c r="AU66" s="11">
        <v>5.0585488431401898E-2</v>
      </c>
      <c r="AV66" s="11">
        <v>8.0325375136459497E-3</v>
      </c>
      <c r="AW66" s="11">
        <v>1.8694148794582801E-3</v>
      </c>
      <c r="AX66" s="11">
        <v>4.3062006149433701E-2</v>
      </c>
      <c r="AY66" s="11">
        <v>8.7349876582279104E-4</v>
      </c>
      <c r="AZ66" s="11">
        <v>0</v>
      </c>
      <c r="BA66" s="11">
        <v>6.3152911628003502E-2</v>
      </c>
      <c r="BB66" s="11">
        <v>3.50538792535025E-2</v>
      </c>
      <c r="BC66" s="11">
        <v>3.74496023921016E-2</v>
      </c>
      <c r="BD66" s="11">
        <v>5.9286198288671495E-2</v>
      </c>
      <c r="BE66" s="11">
        <v>0.17929616851850499</v>
      </c>
      <c r="BF66" s="11">
        <v>0.14207582066072799</v>
      </c>
      <c r="BG66" s="11">
        <v>7.2996073218285704E-2</v>
      </c>
      <c r="BH66" s="11">
        <v>0.298145180544368</v>
      </c>
      <c r="BI66" s="11">
        <v>0.20063702189471699</v>
      </c>
      <c r="BJ66" s="11">
        <v>0</v>
      </c>
      <c r="BK66" s="11">
        <v>1.6814941612968801</v>
      </c>
      <c r="BL66" s="11">
        <v>8.0756787942711898E-3</v>
      </c>
      <c r="BM66" s="11">
        <v>8.69736458572248E-3</v>
      </c>
      <c r="BN66" s="11">
        <v>0.13976046722559402</v>
      </c>
      <c r="BO66" s="11">
        <v>1.3428040824938801</v>
      </c>
      <c r="BP66" s="11">
        <v>8.9757913443673093E-3</v>
      </c>
      <c r="BQ66" s="11">
        <v>9.8858249439342002E-2</v>
      </c>
      <c r="BR66" s="11">
        <v>0.101129478769972</v>
      </c>
      <c r="BS66" s="11">
        <v>1.8242391496166899</v>
      </c>
      <c r="BT66" s="11">
        <v>1.5752307109219599</v>
      </c>
      <c r="BU66" s="11">
        <v>1.2445852034409801</v>
      </c>
      <c r="BV66" s="11">
        <v>7.8809986466225306</v>
      </c>
      <c r="BW66" s="11">
        <v>0.132741680243565</v>
      </c>
      <c r="BX66" s="11">
        <v>0.176539633179463</v>
      </c>
      <c r="BY66" s="11">
        <v>2.7747529435184399E-2</v>
      </c>
      <c r="BZ66" s="11">
        <v>6.3769283178215494E-2</v>
      </c>
      <c r="CA66" s="11">
        <v>0.44496907662201596</v>
      </c>
      <c r="CB66" s="11">
        <v>1.0832340855131401E-2</v>
      </c>
      <c r="CC66" s="11">
        <v>3.5596986028407201E-3</v>
      </c>
      <c r="CD66" s="11">
        <v>3.9681486244855799E-3</v>
      </c>
      <c r="CE66" s="11">
        <v>0.270990373731263</v>
      </c>
      <c r="CF66" s="11">
        <v>1.0791661369027998E-2</v>
      </c>
      <c r="CG66" s="11">
        <v>2.16255825441692E-3</v>
      </c>
      <c r="CH66" s="11">
        <v>1.2950742041997601E-2</v>
      </c>
      <c r="CI66" s="11">
        <v>6.9455338164554296E-3</v>
      </c>
      <c r="CJ66" s="11">
        <v>1.55626812704976E-3</v>
      </c>
      <c r="CK66" s="11">
        <v>0.37776672939793998</v>
      </c>
      <c r="CL66" s="11">
        <v>1.02827929132421E-3</v>
      </c>
      <c r="CM66" s="11">
        <v>3.3363523809378903E-2</v>
      </c>
      <c r="CN66" s="11">
        <v>1.1601934006108799E-3</v>
      </c>
      <c r="CO66" s="11">
        <v>2.6565086302634097E-3</v>
      </c>
      <c r="CP66" s="11">
        <v>1.2078332054918699E-2</v>
      </c>
      <c r="CQ66" s="11">
        <v>6.2292200098457796E-2</v>
      </c>
      <c r="CR66" s="11">
        <v>1.4707034941308801E-2</v>
      </c>
      <c r="CS66" s="11">
        <v>0.55054132691413304</v>
      </c>
      <c r="CT66" s="11">
        <v>2.2730311481903302E-2</v>
      </c>
      <c r="CU66" s="11">
        <v>4.86403228524993E-2</v>
      </c>
      <c r="CV66" s="11">
        <v>5.3572492851018304E-2</v>
      </c>
      <c r="CW66" s="11">
        <v>8.9996212062068398E-2</v>
      </c>
      <c r="CX66" s="11">
        <v>3.5127709413285794E-2</v>
      </c>
      <c r="CY66" s="11">
        <v>3.4782894126957294E-2</v>
      </c>
      <c r="CZ66" s="11">
        <v>0.11328628318761799</v>
      </c>
      <c r="DA66" s="11">
        <v>5.3662517505945098E-2</v>
      </c>
      <c r="DB66" s="11">
        <v>7.9213536018341805E-3</v>
      </c>
      <c r="DC66" s="11">
        <v>0.244360186475749</v>
      </c>
      <c r="DD66" s="11">
        <v>0.101787328771112</v>
      </c>
      <c r="DE66" s="11">
        <v>3.4425627849099798E-2</v>
      </c>
      <c r="DF66" s="11">
        <v>0.106410883897227</v>
      </c>
      <c r="DG66" s="11">
        <v>2.2312521000118501E-2</v>
      </c>
      <c r="DH66" s="11">
        <v>0.50983969762655401</v>
      </c>
      <c r="DI66" s="11">
        <v>0.72033551586039402</v>
      </c>
      <c r="DJ66" s="11">
        <v>9.2586545725235003E-2</v>
      </c>
      <c r="DK66" s="11">
        <v>9.0357717692587988E-3</v>
      </c>
      <c r="DL66" s="10">
        <v>23.4138736131192</v>
      </c>
      <c r="DM66" s="11">
        <v>1.3672656297147099</v>
      </c>
      <c r="DN66" s="11">
        <v>3.3357579376952599E-2</v>
      </c>
      <c r="DO66" s="11">
        <v>4.0218711954266002</v>
      </c>
      <c r="DP66" s="11">
        <v>0.16040464545666602</v>
      </c>
      <c r="DQ66" s="11">
        <v>0.506189182248863</v>
      </c>
      <c r="DR66" s="11">
        <v>1.1922826727604701</v>
      </c>
      <c r="DS66" s="11">
        <v>6.4369919639369204</v>
      </c>
      <c r="DT66" s="10">
        <v>37.132236482040398</v>
      </c>
      <c r="DW66" s="50">
        <f t="shared" si="1"/>
        <v>4.7458204680839416E-2</v>
      </c>
      <c r="DX66" s="25">
        <f t="shared" si="2"/>
        <v>1.3801265311141809E-2</v>
      </c>
      <c r="DY66" s="43">
        <f t="shared" si="3"/>
        <v>1.2326946972229464</v>
      </c>
      <c r="DZ66" s="43">
        <f t="shared" si="4"/>
        <v>0.35847851132219849</v>
      </c>
      <c r="EA66" s="45"/>
      <c r="EB66" s="45"/>
      <c r="EC66" s="47" t="str">
        <f t="shared" si="23"/>
        <v/>
      </c>
      <c r="ED66" s="48" t="str">
        <f t="shared" si="24"/>
        <v/>
      </c>
      <c r="EE66" s="24">
        <f t="shared" si="5"/>
        <v>0.21234610411880053</v>
      </c>
      <c r="EF66" s="25">
        <f t="shared" si="6"/>
        <v>5.549593244045628E-2</v>
      </c>
      <c r="EG66" s="43">
        <f t="shared" si="7"/>
        <v>0.96085036028556381</v>
      </c>
      <c r="EH66" s="44">
        <f t="shared" si="8"/>
        <v>0.25111497524797127</v>
      </c>
      <c r="EI66" s="43">
        <f t="shared" si="9"/>
        <v>2.4758304280473712E-2</v>
      </c>
      <c r="EJ66" s="43">
        <f t="shared" si="10"/>
        <v>6.4704986577984493E-3</v>
      </c>
      <c r="EK66" s="47"/>
      <c r="EL66" s="47"/>
      <c r="EM66" s="47" t="str">
        <f t="shared" si="25"/>
        <v/>
      </c>
      <c r="EN66" s="48" t="str">
        <f t="shared" si="26"/>
        <v/>
      </c>
      <c r="EO66" s="24">
        <f t="shared" si="11"/>
        <v>0.36663116269280049</v>
      </c>
      <c r="EP66" s="25">
        <f t="shared" si="12"/>
        <v>0.12750572524630771</v>
      </c>
      <c r="EQ66" s="43">
        <f t="shared" si="13"/>
        <v>0.52283004959679746</v>
      </c>
      <c r="ER66" s="44">
        <f t="shared" si="14"/>
        <v>0.18182803710621884</v>
      </c>
      <c r="ES66" s="43">
        <f t="shared" si="15"/>
        <v>0.1933019871918544</v>
      </c>
      <c r="ET66" s="43">
        <f t="shared" si="16"/>
        <v>6.7225900513813233E-2</v>
      </c>
      <c r="EU66" s="47"/>
      <c r="EV66" s="47"/>
      <c r="EW66" s="47" t="str">
        <f t="shared" si="27"/>
        <v/>
      </c>
      <c r="EX66" s="48" t="str">
        <f t="shared" si="28"/>
        <v/>
      </c>
      <c r="EY66" s="24">
        <f t="shared" si="17"/>
        <v>0.40487848466405452</v>
      </c>
      <c r="EZ66" s="25">
        <f t="shared" si="18"/>
        <v>0.12218418513775439</v>
      </c>
      <c r="FA66" s="43">
        <f t="shared" si="19"/>
        <v>1.5773976240072625</v>
      </c>
      <c r="FB66" s="43">
        <f t="shared" si="20"/>
        <v>0.47602688368950086</v>
      </c>
      <c r="FC66" s="43">
        <f t="shared" si="21"/>
        <v>0.15311829297094473</v>
      </c>
      <c r="FD66" s="43">
        <f t="shared" si="22"/>
        <v>4.6208021826257828E-2</v>
      </c>
      <c r="FE66" s="47"/>
      <c r="FF66" s="47"/>
      <c r="FG66" s="47" t="str">
        <f t="shared" si="29"/>
        <v/>
      </c>
      <c r="FH66" s="48" t="str">
        <f t="shared" si="30"/>
        <v/>
      </c>
    </row>
    <row r="67" spans="1:164" x14ac:dyDescent="0.35">
      <c r="A67" s="6" t="s">
        <v>96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>
        <v>0</v>
      </c>
      <c r="AW67" s="11">
        <v>0</v>
      </c>
      <c r="AX67" s="11">
        <v>0</v>
      </c>
      <c r="AY67" s="11">
        <v>0</v>
      </c>
      <c r="AZ67" s="11">
        <v>0</v>
      </c>
      <c r="BA67" s="11">
        <v>0</v>
      </c>
      <c r="BB67" s="11">
        <v>0</v>
      </c>
      <c r="BC67" s="11">
        <v>0</v>
      </c>
      <c r="BD67" s="11">
        <v>0</v>
      </c>
      <c r="BE67" s="11">
        <v>0</v>
      </c>
      <c r="BF67" s="11">
        <v>0</v>
      </c>
      <c r="BG67" s="11">
        <v>0</v>
      </c>
      <c r="BH67" s="11">
        <v>0</v>
      </c>
      <c r="BI67" s="11">
        <v>0</v>
      </c>
      <c r="BJ67" s="11">
        <v>0</v>
      </c>
      <c r="BK67" s="11">
        <v>0</v>
      </c>
      <c r="BL67" s="11">
        <v>0</v>
      </c>
      <c r="BM67" s="11">
        <v>0</v>
      </c>
      <c r="BN67" s="11">
        <v>0</v>
      </c>
      <c r="BO67" s="11">
        <v>0</v>
      </c>
      <c r="BP67" s="11">
        <v>0</v>
      </c>
      <c r="BQ67" s="11">
        <v>0</v>
      </c>
      <c r="BR67" s="11">
        <v>0</v>
      </c>
      <c r="BS67" s="11">
        <v>0</v>
      </c>
      <c r="BT67" s="11">
        <v>0</v>
      </c>
      <c r="BU67" s="11">
        <v>0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0</v>
      </c>
      <c r="CB67" s="11">
        <v>0</v>
      </c>
      <c r="CC67" s="11">
        <v>0</v>
      </c>
      <c r="CD67" s="11">
        <v>0</v>
      </c>
      <c r="CE67" s="11">
        <v>0</v>
      </c>
      <c r="CF67" s="11">
        <v>0</v>
      </c>
      <c r="CG67" s="11">
        <v>0</v>
      </c>
      <c r="CH67" s="11">
        <v>0</v>
      </c>
      <c r="CI67" s="11">
        <v>0</v>
      </c>
      <c r="CJ67" s="11">
        <v>0</v>
      </c>
      <c r="CK67" s="11">
        <v>0</v>
      </c>
      <c r="CL67" s="11">
        <v>0</v>
      </c>
      <c r="CM67" s="11">
        <v>0</v>
      </c>
      <c r="CN67" s="11">
        <v>0</v>
      </c>
      <c r="CO67" s="11">
        <v>0</v>
      </c>
      <c r="CP67" s="11">
        <v>0</v>
      </c>
      <c r="CQ67" s="11">
        <v>0</v>
      </c>
      <c r="CR67" s="11">
        <v>0</v>
      </c>
      <c r="CS67" s="11">
        <v>0</v>
      </c>
      <c r="CT67" s="11">
        <v>0</v>
      </c>
      <c r="CU67" s="11">
        <v>0</v>
      </c>
      <c r="CV67" s="11">
        <v>0</v>
      </c>
      <c r="CW67" s="11">
        <v>0</v>
      </c>
      <c r="CX67" s="11">
        <v>0</v>
      </c>
      <c r="CY67" s="11">
        <v>0</v>
      </c>
      <c r="CZ67" s="11">
        <v>0</v>
      </c>
      <c r="DA67" s="11">
        <v>0</v>
      </c>
      <c r="DB67" s="11">
        <v>0</v>
      </c>
      <c r="DC67" s="11">
        <v>0</v>
      </c>
      <c r="DD67" s="11">
        <v>0</v>
      </c>
      <c r="DE67" s="11">
        <v>0</v>
      </c>
      <c r="DF67" s="11">
        <v>0</v>
      </c>
      <c r="DG67" s="11">
        <v>0</v>
      </c>
      <c r="DH67" s="11">
        <v>0</v>
      </c>
      <c r="DI67" s="11">
        <v>0</v>
      </c>
      <c r="DJ67" s="11">
        <v>0</v>
      </c>
      <c r="DK67" s="11">
        <v>0</v>
      </c>
      <c r="DL67" s="10">
        <v>0</v>
      </c>
      <c r="DM67" s="11">
        <v>0</v>
      </c>
      <c r="DN67" s="11">
        <v>0</v>
      </c>
      <c r="DO67" s="11">
        <v>0</v>
      </c>
      <c r="DP67" s="11">
        <v>0</v>
      </c>
      <c r="DQ67" s="11">
        <v>0</v>
      </c>
      <c r="DR67" s="11">
        <v>0</v>
      </c>
      <c r="DS67" s="11">
        <v>0</v>
      </c>
      <c r="DT67" s="10">
        <v>0</v>
      </c>
      <c r="DW67" s="50">
        <f t="shared" si="1"/>
        <v>0</v>
      </c>
      <c r="DX67" s="25">
        <f t="shared" si="2"/>
        <v>0</v>
      </c>
      <c r="DY67" s="43">
        <f t="shared" si="3"/>
        <v>0</v>
      </c>
      <c r="DZ67" s="43">
        <f t="shared" si="4"/>
        <v>0</v>
      </c>
      <c r="EA67" s="45"/>
      <c r="EB67" s="45"/>
      <c r="EC67" s="47" t="str">
        <f t="shared" si="23"/>
        <v/>
      </c>
      <c r="ED67" s="48" t="str">
        <f t="shared" si="24"/>
        <v/>
      </c>
      <c r="EE67" s="24">
        <f t="shared" si="5"/>
        <v>0</v>
      </c>
      <c r="EF67" s="25">
        <f t="shared" si="6"/>
        <v>0</v>
      </c>
      <c r="EG67" s="43">
        <f t="shared" si="7"/>
        <v>0</v>
      </c>
      <c r="EH67" s="44">
        <f t="shared" si="8"/>
        <v>0</v>
      </c>
      <c r="EI67" s="43">
        <f t="shared" si="9"/>
        <v>0</v>
      </c>
      <c r="EJ67" s="43">
        <f t="shared" si="10"/>
        <v>0</v>
      </c>
      <c r="EK67" s="47"/>
      <c r="EL67" s="47"/>
      <c r="EM67" s="47" t="str">
        <f t="shared" si="25"/>
        <v/>
      </c>
      <c r="EN67" s="48" t="str">
        <f t="shared" si="26"/>
        <v/>
      </c>
      <c r="EO67" s="24">
        <f t="shared" si="11"/>
        <v>0</v>
      </c>
      <c r="EP67" s="25">
        <f t="shared" si="12"/>
        <v>0</v>
      </c>
      <c r="EQ67" s="43">
        <f t="shared" si="13"/>
        <v>0</v>
      </c>
      <c r="ER67" s="44">
        <f t="shared" si="14"/>
        <v>0</v>
      </c>
      <c r="ES67" s="43">
        <f t="shared" si="15"/>
        <v>0</v>
      </c>
      <c r="ET67" s="43">
        <f t="shared" si="16"/>
        <v>0</v>
      </c>
      <c r="EU67" s="47"/>
      <c r="EV67" s="47"/>
      <c r="EW67" s="47" t="str">
        <f t="shared" si="27"/>
        <v/>
      </c>
      <c r="EX67" s="48" t="str">
        <f t="shared" si="28"/>
        <v/>
      </c>
      <c r="EY67" s="24">
        <f t="shared" si="17"/>
        <v>0</v>
      </c>
      <c r="EZ67" s="25">
        <f t="shared" si="18"/>
        <v>0</v>
      </c>
      <c r="FA67" s="43">
        <f t="shared" si="19"/>
        <v>0</v>
      </c>
      <c r="FB67" s="43">
        <f t="shared" si="20"/>
        <v>0</v>
      </c>
      <c r="FC67" s="43">
        <f t="shared" si="21"/>
        <v>0</v>
      </c>
      <c r="FD67" s="43">
        <f t="shared" si="22"/>
        <v>0</v>
      </c>
      <c r="FE67" s="47"/>
      <c r="FF67" s="47"/>
      <c r="FG67" s="47" t="str">
        <f t="shared" si="29"/>
        <v/>
      </c>
      <c r="FH67" s="48" t="str">
        <f t="shared" si="30"/>
        <v/>
      </c>
    </row>
    <row r="68" spans="1:164" x14ac:dyDescent="0.35">
      <c r="A68" s="6" t="s">
        <v>97</v>
      </c>
      <c r="B68" s="11">
        <v>8.8493961003312513</v>
      </c>
      <c r="C68" s="11">
        <v>0.73193711326787791</v>
      </c>
      <c r="D68" s="11">
        <v>6.5271203402132594</v>
      </c>
      <c r="E68" s="11">
        <v>0.491029089246595</v>
      </c>
      <c r="F68" s="11">
        <v>3.9337434896442501E-2</v>
      </c>
      <c r="G68" s="11">
        <v>0.95034683877769399</v>
      </c>
      <c r="H68" s="11">
        <v>3.7082078031710699</v>
      </c>
      <c r="I68" s="11">
        <v>0.28041640854905803</v>
      </c>
      <c r="J68" s="11">
        <v>8.0401155801475499E-2</v>
      </c>
      <c r="K68" s="11">
        <v>0.16073316279182498</v>
      </c>
      <c r="L68" s="11">
        <v>49.365456010757605</v>
      </c>
      <c r="M68" s="11">
        <v>3.2322250386204301</v>
      </c>
      <c r="N68" s="11">
        <v>0.33071278453747399</v>
      </c>
      <c r="O68" s="11">
        <v>2.8809067122237</v>
      </c>
      <c r="P68" s="11">
        <v>0</v>
      </c>
      <c r="Q68" s="11">
        <v>1.95832548394044</v>
      </c>
      <c r="R68" s="11">
        <v>1.4935588949129599</v>
      </c>
      <c r="S68" s="11">
        <v>8.72394011495373E-3</v>
      </c>
      <c r="T68" s="11">
        <v>9.4986275893297903E-2</v>
      </c>
      <c r="U68" s="11">
        <v>1.0677334562152998</v>
      </c>
      <c r="V68" s="11">
        <v>0.16398839365156101</v>
      </c>
      <c r="W68" s="11">
        <v>1.8752763817105902</v>
      </c>
      <c r="X68" s="11">
        <v>0.29426021566028004</v>
      </c>
      <c r="Y68" s="11">
        <v>0.15086924165358601</v>
      </c>
      <c r="Z68" s="11">
        <v>1.21422588554852</v>
      </c>
      <c r="AA68" s="11">
        <v>5.5321315624344298E-3</v>
      </c>
      <c r="AB68" s="11">
        <v>5.58491683297015E-3</v>
      </c>
      <c r="AC68" s="11">
        <v>5.5103840520937801E-2</v>
      </c>
      <c r="AD68" s="11">
        <v>2.6860220112718701E-4</v>
      </c>
      <c r="AE68" s="11">
        <v>6.2936876381743207E-3</v>
      </c>
      <c r="AF68" s="11">
        <v>3.6556702391107002E-3</v>
      </c>
      <c r="AG68" s="11">
        <v>5.7384535653337398E-2</v>
      </c>
      <c r="AH68" s="11">
        <v>0.52973979321365805</v>
      </c>
      <c r="AI68" s="11">
        <v>0.13230230035885701</v>
      </c>
      <c r="AJ68" s="11">
        <v>0.14298495928164401</v>
      </c>
      <c r="AK68" s="11">
        <v>0.86629762012402101</v>
      </c>
      <c r="AL68" s="11">
        <v>3.9114022399578896E-2</v>
      </c>
      <c r="AM68" s="11">
        <v>0.228186061257309</v>
      </c>
      <c r="AN68" s="11">
        <v>1.6662842333768399E-3</v>
      </c>
      <c r="AO68" s="11">
        <v>0.78857405428373495</v>
      </c>
      <c r="AP68" s="11">
        <v>2.1534669392698002E-2</v>
      </c>
      <c r="AQ68" s="11">
        <v>0.47624928610781997</v>
      </c>
      <c r="AR68" s="11">
        <v>1.05753484579883E-2</v>
      </c>
      <c r="AS68" s="11">
        <v>0.100710976158625</v>
      </c>
      <c r="AT68" s="11">
        <v>5.2459587969148104E-2</v>
      </c>
      <c r="AU68" s="11">
        <v>1.5639173155650998</v>
      </c>
      <c r="AV68" s="11">
        <v>0.22900155467639402</v>
      </c>
      <c r="AW68" s="11">
        <v>9.1572940960150895E-2</v>
      </c>
      <c r="AX68" s="11">
        <v>0.84672174507519105</v>
      </c>
      <c r="AY68" s="11">
        <v>2.6179782317365001E-2</v>
      </c>
      <c r="AZ68" s="11">
        <v>0</v>
      </c>
      <c r="BA68" s="11">
        <v>0.736076536512146</v>
      </c>
      <c r="BB68" s="11">
        <v>0.30120544629735596</v>
      </c>
      <c r="BC68" s="11">
        <v>1.26598510516112</v>
      </c>
      <c r="BD68" s="11">
        <v>2.15935673755977</v>
      </c>
      <c r="BE68" s="11">
        <v>1.5064763474791298</v>
      </c>
      <c r="BF68" s="11">
        <v>1.02504380410369</v>
      </c>
      <c r="BG68" s="11">
        <v>1.0050709898502201</v>
      </c>
      <c r="BH68" s="11">
        <v>0.41888524525133203</v>
      </c>
      <c r="BI68" s="11">
        <v>0.12587280050803001</v>
      </c>
      <c r="BJ68" s="11">
        <v>0</v>
      </c>
      <c r="BK68" s="11">
        <v>10.2064353374954</v>
      </c>
      <c r="BL68" s="11">
        <v>5.5739399583337401E-2</v>
      </c>
      <c r="BM68" s="11">
        <v>7.8027858923986004E-2</v>
      </c>
      <c r="BN68" s="11">
        <v>0.25293460394891099</v>
      </c>
      <c r="BO68" s="11">
        <v>1.3320088074390499</v>
      </c>
      <c r="BP68" s="11">
        <v>1.7743742655036501E-2</v>
      </c>
      <c r="BQ68" s="11">
        <v>2.5265327946686198</v>
      </c>
      <c r="BR68" s="11">
        <v>0.436711370930358</v>
      </c>
      <c r="BS68" s="11">
        <v>2.3662441725459602</v>
      </c>
      <c r="BT68" s="11">
        <v>2.2525502922241798</v>
      </c>
      <c r="BU68" s="11">
        <v>1.5508948388283399</v>
      </c>
      <c r="BV68" s="11">
        <v>8.779509913388619</v>
      </c>
      <c r="BW68" s="11">
        <v>2.6108311322028501</v>
      </c>
      <c r="BX68" s="11">
        <v>1.06204868431844</v>
      </c>
      <c r="BY68" s="11">
        <v>0.34324126686022499</v>
      </c>
      <c r="BZ68" s="11">
        <v>0.98610773569314492</v>
      </c>
      <c r="CA68" s="11">
        <v>0.79957023525535198</v>
      </c>
      <c r="CB68" s="11">
        <v>0.39142277564016198</v>
      </c>
      <c r="CC68" s="11">
        <v>7.3867235635855802E-2</v>
      </c>
      <c r="CD68" s="11">
        <v>6.8964051371386101E-2</v>
      </c>
      <c r="CE68" s="11">
        <v>0.86229557474094298</v>
      </c>
      <c r="CF68" s="11">
        <v>0.15554292072378098</v>
      </c>
      <c r="CG68" s="11">
        <v>1.7593275408268199E-2</v>
      </c>
      <c r="CH68" s="11">
        <v>8.9435824960028901E-2</v>
      </c>
      <c r="CI68" s="11">
        <v>8.0891680944971504E-3</v>
      </c>
      <c r="CJ68" s="11">
        <v>3.79706505830886E-2</v>
      </c>
      <c r="CK68" s="11">
        <v>0.83171402024608398</v>
      </c>
      <c r="CL68" s="11">
        <v>1.14606774311735E-2</v>
      </c>
      <c r="CM68" s="11">
        <v>0.204092222528131</v>
      </c>
      <c r="CN68" s="11">
        <v>1.02788559935086E-2</v>
      </c>
      <c r="CO68" s="11">
        <v>3.5354585884208305E-2</v>
      </c>
      <c r="CP68" s="11">
        <v>0.23556287654413899</v>
      </c>
      <c r="CQ68" s="11">
        <v>8.9243363609408405E-2</v>
      </c>
      <c r="CR68" s="11">
        <v>0.14070205367364899</v>
      </c>
      <c r="CS68" s="11">
        <v>3.6029711617834201</v>
      </c>
      <c r="CT68" s="11">
        <v>8.0651948133278903E-2</v>
      </c>
      <c r="CU68" s="11">
        <v>0.67785370592040695</v>
      </c>
      <c r="CV68" s="11">
        <v>1.0761012550033602</v>
      </c>
      <c r="CW68" s="11">
        <v>1.1465350395787701</v>
      </c>
      <c r="CX68" s="11">
        <v>1.04248372229065</v>
      </c>
      <c r="CY68" s="11">
        <v>0.56394196575035405</v>
      </c>
      <c r="CZ68" s="11">
        <v>2.0376817877571001</v>
      </c>
      <c r="DA68" s="11">
        <v>1.0204868854725899</v>
      </c>
      <c r="DB68" s="11">
        <v>0.23007941500042101</v>
      </c>
      <c r="DC68" s="11">
        <v>2.9123183193101503</v>
      </c>
      <c r="DD68" s="11">
        <v>0.94958865083186006</v>
      </c>
      <c r="DE68" s="11">
        <v>0.17771838953485999</v>
      </c>
      <c r="DF68" s="11">
        <v>0.241335121819402</v>
      </c>
      <c r="DG68" s="11">
        <v>5.8615599226489901E-2</v>
      </c>
      <c r="DH68" s="11">
        <v>11.8103686244753</v>
      </c>
      <c r="DI68" s="11">
        <v>14.695041198825701</v>
      </c>
      <c r="DJ68" s="11">
        <v>0.47484153929232498</v>
      </c>
      <c r="DK68" s="11">
        <v>4.5080561643505004E-2</v>
      </c>
      <c r="DL68" s="10">
        <v>182.54017607337099</v>
      </c>
      <c r="DM68" s="11">
        <v>22.5321461891143</v>
      </c>
      <c r="DN68" s="11">
        <v>0.60851319902680601</v>
      </c>
      <c r="DO68" s="11">
        <v>202.85334734225501</v>
      </c>
      <c r="DP68" s="11">
        <v>3.8265438317759299</v>
      </c>
      <c r="DQ68" s="11">
        <v>9.6445625034095706</v>
      </c>
      <c r="DR68" s="11">
        <v>3.8926510089958501</v>
      </c>
      <c r="DS68" s="11">
        <v>91.7596619003547</v>
      </c>
      <c r="DT68" s="10">
        <v>517.65760204830303</v>
      </c>
      <c r="DW68" s="50">
        <f t="shared" si="1"/>
        <v>6.1558650514175042E-2</v>
      </c>
      <c r="DX68" s="25">
        <f t="shared" si="2"/>
        <v>1.7901799565650127E-2</v>
      </c>
      <c r="DY68" s="43">
        <f t="shared" si="3"/>
        <v>1.5989442198107606</v>
      </c>
      <c r="DZ68" s="43">
        <f t="shared" si="4"/>
        <v>0.46498710905164897</v>
      </c>
      <c r="EA68" s="45"/>
      <c r="EB68" s="45"/>
      <c r="EC68" s="47" t="str">
        <f t="shared" si="23"/>
        <v/>
      </c>
      <c r="ED68" s="48" t="str">
        <f t="shared" si="24"/>
        <v/>
      </c>
      <c r="EE68" s="24">
        <f t="shared" si="5"/>
        <v>0.30365093542743099</v>
      </c>
      <c r="EF68" s="25">
        <f t="shared" si="6"/>
        <v>7.9358139712015982E-2</v>
      </c>
      <c r="EG68" s="43">
        <f t="shared" si="7"/>
        <v>1.3739979450871576</v>
      </c>
      <c r="EH68" s="44">
        <f t="shared" si="8"/>
        <v>0.35908969203985308</v>
      </c>
      <c r="EI68" s="43">
        <f t="shared" si="9"/>
        <v>3.5403909506890728E-2</v>
      </c>
      <c r="EJ68" s="43">
        <f t="shared" si="10"/>
        <v>9.2526913939669515E-3</v>
      </c>
      <c r="EK68" s="47"/>
      <c r="EL68" s="47"/>
      <c r="EM68" s="47" t="str">
        <f t="shared" si="25"/>
        <v/>
      </c>
      <c r="EN68" s="48" t="str">
        <f t="shared" si="26"/>
        <v/>
      </c>
      <c r="EO68" s="24">
        <f t="shared" si="11"/>
        <v>0.45686416357983139</v>
      </c>
      <c r="EP68" s="25">
        <f t="shared" si="12"/>
        <v>0.15888664806462202</v>
      </c>
      <c r="EQ68" s="43">
        <f t="shared" si="13"/>
        <v>0.65150575730951943</v>
      </c>
      <c r="ER68" s="44">
        <f t="shared" si="14"/>
        <v>0.22657843233446037</v>
      </c>
      <c r="ES68" s="43">
        <f t="shared" si="15"/>
        <v>0.24087628025968683</v>
      </c>
      <c r="ET68" s="43">
        <f t="shared" si="16"/>
        <v>8.3771124591715887E-2</v>
      </c>
      <c r="EU68" s="47"/>
      <c r="EV68" s="47"/>
      <c r="EW68" s="47" t="str">
        <f t="shared" si="27"/>
        <v/>
      </c>
      <c r="EX68" s="48" t="str">
        <f t="shared" si="28"/>
        <v/>
      </c>
      <c r="EY68" s="24">
        <f t="shared" si="17"/>
        <v>0.45103860934542833</v>
      </c>
      <c r="EZ68" s="25">
        <f t="shared" si="18"/>
        <v>0.13611438255175279</v>
      </c>
      <c r="FA68" s="43">
        <f t="shared" si="19"/>
        <v>1.7572364491221462</v>
      </c>
      <c r="FB68" s="43">
        <f t="shared" si="20"/>
        <v>0.53029862480467904</v>
      </c>
      <c r="FC68" s="43">
        <f t="shared" si="21"/>
        <v>0.17057528256722454</v>
      </c>
      <c r="FD68" s="43">
        <f t="shared" si="22"/>
        <v>5.1476190251037238E-2</v>
      </c>
      <c r="FE68" s="47"/>
      <c r="FF68" s="47"/>
      <c r="FG68" s="47" t="str">
        <f t="shared" si="29"/>
        <v/>
      </c>
      <c r="FH68" s="48" t="str">
        <f t="shared" si="30"/>
        <v/>
      </c>
    </row>
    <row r="69" spans="1:164" x14ac:dyDescent="0.35">
      <c r="A69" s="6" t="s">
        <v>98</v>
      </c>
      <c r="B69" s="11">
        <v>6.7322749107205107E-2</v>
      </c>
      <c r="C69" s="11">
        <v>1.1146689136805301E-2</v>
      </c>
      <c r="D69" s="11">
        <v>3.2729163480446001E-2</v>
      </c>
      <c r="E69" s="11">
        <v>7.8446405552506698E-4</v>
      </c>
      <c r="F69" s="11">
        <v>3.8453555291252401E-4</v>
      </c>
      <c r="G69" s="11">
        <v>1.5761889290484001E-3</v>
      </c>
      <c r="H69" s="11">
        <v>1.5956998930376901E-2</v>
      </c>
      <c r="I69" s="11">
        <v>3.4209140286359203E-4</v>
      </c>
      <c r="J69" s="11">
        <v>3.4526653284134E-4</v>
      </c>
      <c r="K69" s="11">
        <v>3.4224231837766303E-4</v>
      </c>
      <c r="L69" s="11">
        <v>7.5011180788497112E-2</v>
      </c>
      <c r="M69" s="11">
        <v>3.1590869431636103E-3</v>
      </c>
      <c r="N69" s="11">
        <v>3.2658393931857396E-4</v>
      </c>
      <c r="O69" s="11">
        <v>8.0985347559566698E-2</v>
      </c>
      <c r="P69" s="11">
        <v>0</v>
      </c>
      <c r="Q69" s="11">
        <v>5.8304947677376304E-2</v>
      </c>
      <c r="R69" s="11">
        <v>3.4417874868379897E-2</v>
      </c>
      <c r="S69" s="11">
        <v>4.21011755222365E-4</v>
      </c>
      <c r="T69" s="11">
        <v>8.6132625460165601E-3</v>
      </c>
      <c r="U69" s="11">
        <v>1.7629180153170401E-2</v>
      </c>
      <c r="V69" s="11">
        <v>2.2643440994959099E-3</v>
      </c>
      <c r="W69" s="11">
        <v>6.2168214479577301E-2</v>
      </c>
      <c r="X69" s="11">
        <v>2.91598850559079E-2</v>
      </c>
      <c r="Y69" s="11">
        <v>1.3925631283010399E-2</v>
      </c>
      <c r="Z69" s="11">
        <v>6.0717378153882201E-2</v>
      </c>
      <c r="AA69" s="11">
        <v>8.5991643485592705E-4</v>
      </c>
      <c r="AB69" s="11">
        <v>1.0170907009685499E-3</v>
      </c>
      <c r="AC69" s="11">
        <v>1.4437813542776E-2</v>
      </c>
      <c r="AD69" s="11">
        <v>5.4381403049347997E-7</v>
      </c>
      <c r="AE69" s="11">
        <v>2.5075133971172599E-4</v>
      </c>
      <c r="AF69" s="11">
        <v>2.6840050302617802E-4</v>
      </c>
      <c r="AG69" s="11">
        <v>3.1656816310124099E-3</v>
      </c>
      <c r="AH69" s="11">
        <v>1.0193567691017301E-2</v>
      </c>
      <c r="AI69" s="11">
        <v>8.56163167990032E-4</v>
      </c>
      <c r="AJ69" s="11">
        <v>6.2900036605020599E-3</v>
      </c>
      <c r="AK69" s="11">
        <v>2.06631899223917E-2</v>
      </c>
      <c r="AL69" s="11">
        <v>1.03594747739587E-3</v>
      </c>
      <c r="AM69" s="11">
        <v>2.50153454305121E-3</v>
      </c>
      <c r="AN69" s="11">
        <v>9.8263899280279696E-5</v>
      </c>
      <c r="AO69" s="11">
        <v>1.22535112126893E-2</v>
      </c>
      <c r="AP69" s="11">
        <v>4.7867644188521698E-4</v>
      </c>
      <c r="AQ69" s="11">
        <v>1.99035552692815E-2</v>
      </c>
      <c r="AR69" s="11">
        <v>6.9358031851444795E-4</v>
      </c>
      <c r="AS69" s="11">
        <v>1.1889713222755299E-3</v>
      </c>
      <c r="AT69" s="11">
        <v>5.1745188979056603E-4</v>
      </c>
      <c r="AU69" s="11">
        <v>2.99959793962302E-2</v>
      </c>
      <c r="AV69" s="11">
        <v>9.0854448790816302E-3</v>
      </c>
      <c r="AW69" s="11">
        <v>2.3393550266016601E-3</v>
      </c>
      <c r="AX69" s="11">
        <v>1.7384942980749201E-2</v>
      </c>
      <c r="AY69" s="11">
        <v>1.91048622752208E-3</v>
      </c>
      <c r="AZ69" s="11">
        <v>0</v>
      </c>
      <c r="BA69" s="11">
        <v>2.8503494790758702E-2</v>
      </c>
      <c r="BB69" s="11">
        <v>4.76300310313934E-3</v>
      </c>
      <c r="BC69" s="11">
        <v>4.6939631276937798E-3</v>
      </c>
      <c r="BD69" s="11">
        <v>2.0150387735802</v>
      </c>
      <c r="BE69" s="11">
        <v>2.4773293280805502E-2</v>
      </c>
      <c r="BF69" s="11">
        <v>5.4498132111658994E-3</v>
      </c>
      <c r="BG69" s="11">
        <v>6.7148133770436897E-3</v>
      </c>
      <c r="BH69" s="11">
        <v>3.2700049645838498E-3</v>
      </c>
      <c r="BI69" s="11">
        <v>8.8209284326445697E-4</v>
      </c>
      <c r="BJ69" s="11">
        <v>0</v>
      </c>
      <c r="BK69" s="11">
        <v>2.07674009656055E-2</v>
      </c>
      <c r="BL69" s="11">
        <v>4.5807313538715901E-2</v>
      </c>
      <c r="BM69" s="11">
        <v>1.2913507521459E-3</v>
      </c>
      <c r="BN69" s="11">
        <v>5.2203649968698008E-4</v>
      </c>
      <c r="BO69" s="11">
        <v>2.9196445089233998E-3</v>
      </c>
      <c r="BP69" s="11">
        <v>1.0234386321847101E-4</v>
      </c>
      <c r="BQ69" s="11">
        <v>2.51686589454613E-2</v>
      </c>
      <c r="BR69" s="11">
        <v>1.39884558570761E-2</v>
      </c>
      <c r="BS69" s="11">
        <v>5.5443458885294499</v>
      </c>
      <c r="BT69" s="11">
        <v>1.55825442672255</v>
      </c>
      <c r="BU69" s="11">
        <v>0.19478750809604201</v>
      </c>
      <c r="BV69" s="11">
        <v>1.9015148917759601</v>
      </c>
      <c r="BW69" s="11">
        <v>6.8339580177622497E-2</v>
      </c>
      <c r="BX69" s="11">
        <v>0.20432389750601598</v>
      </c>
      <c r="BY69" s="11">
        <v>3.3261113102435597E-2</v>
      </c>
      <c r="BZ69" s="11">
        <v>4.0633875620575202E-2</v>
      </c>
      <c r="CA69" s="11">
        <v>4.2681010641173599E-2</v>
      </c>
      <c r="CB69" s="11">
        <v>6.5138995361377098E-3</v>
      </c>
      <c r="CC69" s="11">
        <v>1.23042941831841E-3</v>
      </c>
      <c r="CD69" s="11">
        <v>2.51315322587633E-3</v>
      </c>
      <c r="CE69" s="11">
        <v>4.0092100251059304E-2</v>
      </c>
      <c r="CF69" s="11">
        <v>1.1106997190996701E-2</v>
      </c>
      <c r="CG69" s="11">
        <v>2.0816100723602998E-3</v>
      </c>
      <c r="CH69" s="11">
        <v>1.5321423439756799E-2</v>
      </c>
      <c r="CI69" s="11">
        <v>4.3825875653698499E-4</v>
      </c>
      <c r="CJ69" s="11">
        <v>4.1338589847738304E-4</v>
      </c>
      <c r="CK69" s="11">
        <v>3.3904008403068003E-3</v>
      </c>
      <c r="CL69" s="11">
        <v>6.9565632198705703E-4</v>
      </c>
      <c r="CM69" s="11">
        <v>9.23820441520673E-3</v>
      </c>
      <c r="CN69" s="11">
        <v>2.4408296086165602E-3</v>
      </c>
      <c r="CO69" s="11">
        <v>2.69196144493515E-3</v>
      </c>
      <c r="CP69" s="11">
        <v>6.4898731192303905E-3</v>
      </c>
      <c r="CQ69" s="11">
        <v>3.1560628026881497E-2</v>
      </c>
      <c r="CR69" s="11">
        <v>7.8471694918527402E-2</v>
      </c>
      <c r="CS69" s="11">
        <v>0.28787588580636597</v>
      </c>
      <c r="CT69" s="11">
        <v>1.75085121264228E-2</v>
      </c>
      <c r="CU69" s="11">
        <v>1.3471354783492599E-2</v>
      </c>
      <c r="CV69" s="11">
        <v>1.7545255525930399E-2</v>
      </c>
      <c r="CW69" s="11">
        <v>0.11902727663492201</v>
      </c>
      <c r="CX69" s="11">
        <v>1.02163797473304E-2</v>
      </c>
      <c r="CY69" s="11">
        <v>1.9153520665528702E-2</v>
      </c>
      <c r="CZ69" s="11">
        <v>9.8500137833811799E-2</v>
      </c>
      <c r="DA69" s="11">
        <v>5.0103903030696E-2</v>
      </c>
      <c r="DB69" s="11">
        <v>1.4736929522741301E-2</v>
      </c>
      <c r="DC69" s="11">
        <v>9.2759123159987397E-2</v>
      </c>
      <c r="DD69" s="11">
        <v>4.4601402134696204E-2</v>
      </c>
      <c r="DE69" s="11">
        <v>1.1925359499975701E-2</v>
      </c>
      <c r="DF69" s="11">
        <v>1.9515607368201102E-2</v>
      </c>
      <c r="DG69" s="11">
        <v>3.93238996269849E-3</v>
      </c>
      <c r="DH69" s="11">
        <v>3.4554340984961705E-2</v>
      </c>
      <c r="DI69" s="11">
        <v>3.7517414134336596E-2</v>
      </c>
      <c r="DJ69" s="11">
        <v>4.5379565726446601E-2</v>
      </c>
      <c r="DK69" s="11">
        <v>2.1083618631221402E-3</v>
      </c>
      <c r="DL69" s="10">
        <v>13.6833470184198</v>
      </c>
      <c r="DM69" s="11">
        <v>19.654700658746002</v>
      </c>
      <c r="DN69" s="11">
        <v>2.0082849112353798E-4</v>
      </c>
      <c r="DO69" s="11">
        <v>8.3383057893436892</v>
      </c>
      <c r="DP69" s="11">
        <v>0.86965542510913407</v>
      </c>
      <c r="DQ69" s="11">
        <v>10.4097283889037</v>
      </c>
      <c r="DR69" s="11">
        <v>4.65181495732052E-2</v>
      </c>
      <c r="DS69" s="11">
        <v>1.5445274421294002</v>
      </c>
      <c r="DT69" s="10">
        <v>54.546983700716098</v>
      </c>
      <c r="DW69" s="50">
        <f t="shared" si="1"/>
        <v>0.1442380523707591</v>
      </c>
      <c r="DX69" s="25">
        <f t="shared" si="2"/>
        <v>4.194570026655299E-2</v>
      </c>
      <c r="DY69" s="43">
        <f t="shared" si="3"/>
        <v>3.7464856391203774</v>
      </c>
      <c r="DZ69" s="43">
        <f t="shared" si="4"/>
        <v>1.089511131691812</v>
      </c>
      <c r="EA69" s="45"/>
      <c r="EB69" s="45"/>
      <c r="EC69" s="47" t="str">
        <f t="shared" si="23"/>
        <v/>
      </c>
      <c r="ED69" s="48" t="str">
        <f t="shared" si="24"/>
        <v/>
      </c>
      <c r="EE69" s="24">
        <f t="shared" si="5"/>
        <v>0.21005764707745173</v>
      </c>
      <c r="EF69" s="25">
        <f t="shared" si="6"/>
        <v>5.4897851972313914E-2</v>
      </c>
      <c r="EG69" s="43">
        <f t="shared" si="7"/>
        <v>0.95049526202839096</v>
      </c>
      <c r="EH69" s="44">
        <f t="shared" si="8"/>
        <v>0.24840870552063571</v>
      </c>
      <c r="EI69" s="43">
        <f t="shared" si="9"/>
        <v>2.4491483676452607E-2</v>
      </c>
      <c r="EJ69" s="43">
        <f t="shared" si="10"/>
        <v>6.4007659999946939E-3</v>
      </c>
      <c r="EK69" s="47"/>
      <c r="EL69" s="47"/>
      <c r="EM69" s="47" t="str">
        <f t="shared" si="25"/>
        <v/>
      </c>
      <c r="EN69" s="48" t="str">
        <f t="shared" si="26"/>
        <v/>
      </c>
      <c r="EO69" s="24">
        <f t="shared" si="11"/>
        <v>5.7380700311910601E-2</v>
      </c>
      <c r="EP69" s="25">
        <f t="shared" si="12"/>
        <v>1.9955662673828867E-2</v>
      </c>
      <c r="EQ69" s="43">
        <f t="shared" si="13"/>
        <v>8.1827071571415833E-2</v>
      </c>
      <c r="ER69" s="44">
        <f t="shared" si="14"/>
        <v>2.8457537621364298E-2</v>
      </c>
      <c r="ES69" s="43">
        <f t="shared" si="15"/>
        <v>3.0253302297836529E-2</v>
      </c>
      <c r="ET69" s="43">
        <f t="shared" si="16"/>
        <v>1.0521389459230448E-2</v>
      </c>
      <c r="EU69" s="47"/>
      <c r="EV69" s="47"/>
      <c r="EW69" s="47" t="str">
        <f t="shared" si="27"/>
        <v/>
      </c>
      <c r="EX69" s="48" t="str">
        <f t="shared" si="28"/>
        <v/>
      </c>
      <c r="EY69" s="24">
        <f t="shared" si="17"/>
        <v>9.768844057324183E-2</v>
      </c>
      <c r="EZ69" s="25">
        <f t="shared" si="18"/>
        <v>2.9480406988588954E-2</v>
      </c>
      <c r="FA69" s="43">
        <f t="shared" si="19"/>
        <v>0.380592004490099</v>
      </c>
      <c r="FB69" s="43">
        <f t="shared" si="20"/>
        <v>0.11485501378803156</v>
      </c>
      <c r="FC69" s="43">
        <f t="shared" si="21"/>
        <v>3.6944139612603975E-2</v>
      </c>
      <c r="FD69" s="43">
        <f t="shared" si="22"/>
        <v>1.1148998440672651E-2</v>
      </c>
      <c r="FE69" s="47"/>
      <c r="FF69" s="47"/>
      <c r="FG69" s="47" t="str">
        <f t="shared" si="29"/>
        <v/>
      </c>
      <c r="FH69" s="48" t="str">
        <f t="shared" si="30"/>
        <v/>
      </c>
    </row>
    <row r="70" spans="1:164" x14ac:dyDescent="0.35">
      <c r="A70" s="6" t="s">
        <v>99</v>
      </c>
      <c r="B70" s="11">
        <v>0.18277355060117401</v>
      </c>
      <c r="C70" s="11">
        <v>2.2278841288507399E-2</v>
      </c>
      <c r="D70" s="11">
        <v>0.12665328597983699</v>
      </c>
      <c r="E70" s="11">
        <v>3.2048205854676697E-3</v>
      </c>
      <c r="F70" s="11">
        <v>2.33539770642467E-4</v>
      </c>
      <c r="G70" s="11">
        <v>7.8438815384835898E-3</v>
      </c>
      <c r="H70" s="11">
        <v>3.1149425742942001E-2</v>
      </c>
      <c r="I70" s="11">
        <v>9.1586833483671599E-4</v>
      </c>
      <c r="J70" s="11">
        <v>3.63909742908424E-4</v>
      </c>
      <c r="K70" s="11">
        <v>4.68992121864101E-4</v>
      </c>
      <c r="L70" s="11">
        <v>0.102168130032898</v>
      </c>
      <c r="M70" s="11">
        <v>5.34913596682549E-3</v>
      </c>
      <c r="N70" s="11">
        <v>1.1183509600498401E-3</v>
      </c>
      <c r="O70" s="11">
        <v>5.0742793198447399E-2</v>
      </c>
      <c r="P70" s="11">
        <v>0</v>
      </c>
      <c r="Q70" s="11">
        <v>2.9668247774464997E-2</v>
      </c>
      <c r="R70" s="11">
        <v>2.1949739885014599E-2</v>
      </c>
      <c r="S70" s="11">
        <v>1.75024767146361E-4</v>
      </c>
      <c r="T70" s="11">
        <v>5.20845582676347E-3</v>
      </c>
      <c r="U70" s="11">
        <v>1.68688308699429E-2</v>
      </c>
      <c r="V70" s="11">
        <v>1.9763372424222801E-3</v>
      </c>
      <c r="W70" s="11">
        <v>3.1970806523272499E-2</v>
      </c>
      <c r="X70" s="11">
        <v>8.0597614488176102E-3</v>
      </c>
      <c r="Y70" s="11">
        <v>1.7665662978018299E-3</v>
      </c>
      <c r="Z70" s="11">
        <v>1.9736639431629198E-2</v>
      </c>
      <c r="AA70" s="11">
        <v>3.9421532244360497E-4</v>
      </c>
      <c r="AB70" s="11">
        <v>1.9402573696391498E-4</v>
      </c>
      <c r="AC70" s="11">
        <v>8.7641305397930785E-3</v>
      </c>
      <c r="AD70" s="11">
        <v>4.6261754286522698E-7</v>
      </c>
      <c r="AE70" s="11">
        <v>2.9765907052885601E-3</v>
      </c>
      <c r="AF70" s="11">
        <v>6.3656052663369598E-5</v>
      </c>
      <c r="AG70" s="11">
        <v>3.2471422478992399E-3</v>
      </c>
      <c r="AH70" s="11">
        <v>5.0735441808370599E-2</v>
      </c>
      <c r="AI70" s="11">
        <v>8.2064479444786192E-4</v>
      </c>
      <c r="AJ70" s="11">
        <v>8.5005718369003808E-3</v>
      </c>
      <c r="AK70" s="11">
        <v>1.55140066327291E-2</v>
      </c>
      <c r="AL70" s="11">
        <v>2.7534967335043301E-4</v>
      </c>
      <c r="AM70" s="11">
        <v>3.97496092853134E-3</v>
      </c>
      <c r="AN70" s="11">
        <v>1.3164848690974901E-4</v>
      </c>
      <c r="AO70" s="11">
        <v>1.42170420411922E-2</v>
      </c>
      <c r="AP70" s="11">
        <v>2.1164384523031401E-4</v>
      </c>
      <c r="AQ70" s="11">
        <v>6.3125206330584297E-3</v>
      </c>
      <c r="AR70" s="11">
        <v>2.4201879572200899E-4</v>
      </c>
      <c r="AS70" s="11">
        <v>4.9884283737594299E-4</v>
      </c>
      <c r="AT70" s="11">
        <v>3.2461050247097105E-4</v>
      </c>
      <c r="AU70" s="11">
        <v>1.7024670295147502E-2</v>
      </c>
      <c r="AV70" s="11">
        <v>1.1158441685085899E-2</v>
      </c>
      <c r="AW70" s="11">
        <v>7.0230047306722295E-3</v>
      </c>
      <c r="AX70" s="11">
        <v>1.7731676300817699E-2</v>
      </c>
      <c r="AY70" s="11">
        <v>1.7640313579123001E-2</v>
      </c>
      <c r="AZ70" s="11">
        <v>0</v>
      </c>
      <c r="BA70" s="11">
        <v>1.35388751267593E-2</v>
      </c>
      <c r="BB70" s="11">
        <v>3.2556470988951702E-3</v>
      </c>
      <c r="BC70" s="11">
        <v>7.9052845765318902E-3</v>
      </c>
      <c r="BD70" s="11">
        <v>9.2499624101406899E-2</v>
      </c>
      <c r="BE70" s="11">
        <v>6.3423685007109501E-2</v>
      </c>
      <c r="BF70" s="11">
        <v>3.8879857941263606E-2</v>
      </c>
      <c r="BG70" s="11">
        <v>5.5803071929608995E-3</v>
      </c>
      <c r="BH70" s="11">
        <v>1.12731390850768E-2</v>
      </c>
      <c r="BI70" s="11">
        <v>3.5557968935218099E-3</v>
      </c>
      <c r="BJ70" s="11">
        <v>0</v>
      </c>
      <c r="BK70" s="11">
        <v>4.2266802785911696E-2</v>
      </c>
      <c r="BL70" s="11">
        <v>3.5612573402845599E-2</v>
      </c>
      <c r="BM70" s="11">
        <v>0.153313287351311</v>
      </c>
      <c r="BN70" s="11">
        <v>1.52049814293882E-3</v>
      </c>
      <c r="BO70" s="11">
        <v>1.79259037094055E-2</v>
      </c>
      <c r="BP70" s="11">
        <v>3.3825380865486302E-4</v>
      </c>
      <c r="BQ70" s="11">
        <v>6.8595276592875398E-2</v>
      </c>
      <c r="BR70" s="11">
        <v>0.16098079334232199</v>
      </c>
      <c r="BS70" s="11">
        <v>0.46452703363006298</v>
      </c>
      <c r="BT70" s="11">
        <v>0.13625199466197599</v>
      </c>
      <c r="BU70" s="11">
        <v>0.124403885221747</v>
      </c>
      <c r="BV70" s="11">
        <v>0.72572672508002001</v>
      </c>
      <c r="BW70" s="11">
        <v>0.129928200480321</v>
      </c>
      <c r="BX70" s="11">
        <v>0.611266548931368</v>
      </c>
      <c r="BY70" s="11">
        <v>0.62454206785426691</v>
      </c>
      <c r="BZ70" s="11">
        <v>0.34292996781943402</v>
      </c>
      <c r="CA70" s="11">
        <v>5.4600622024484194E-2</v>
      </c>
      <c r="CB70" s="11">
        <v>2.4009230223503601E-2</v>
      </c>
      <c r="CC70" s="11">
        <v>8.5176711443463301E-4</v>
      </c>
      <c r="CD70" s="11">
        <v>1.0696888772826201E-3</v>
      </c>
      <c r="CE70" s="11">
        <v>0.102428215573553</v>
      </c>
      <c r="CF70" s="11">
        <v>5.55993376722965E-3</v>
      </c>
      <c r="CG70" s="11">
        <v>2.1146175895851802E-3</v>
      </c>
      <c r="CH70" s="11">
        <v>6.3661801966826803E-2</v>
      </c>
      <c r="CI70" s="11">
        <v>1.4737046341755801E-2</v>
      </c>
      <c r="CJ70" s="11">
        <v>5.7398192436604702E-4</v>
      </c>
      <c r="CK70" s="11">
        <v>6.3546190696977204E-3</v>
      </c>
      <c r="CL70" s="11">
        <v>9.6828993773038911E-4</v>
      </c>
      <c r="CM70" s="11">
        <v>2.8798970605679902E-2</v>
      </c>
      <c r="CN70" s="11">
        <v>1.61669807294295E-2</v>
      </c>
      <c r="CO70" s="11">
        <v>1.80887455782223E-2</v>
      </c>
      <c r="CP70" s="11">
        <v>1.7779483118514398E-2</v>
      </c>
      <c r="CQ70" s="11">
        <v>0.14027070235555902</v>
      </c>
      <c r="CR70" s="11">
        <v>2.5111921595208298E-2</v>
      </c>
      <c r="CS70" s="11">
        <v>0.12960885279142101</v>
      </c>
      <c r="CT70" s="11">
        <v>1.0236103589314101E-3</v>
      </c>
      <c r="CU70" s="11">
        <v>0.16212022258408901</v>
      </c>
      <c r="CV70" s="11">
        <v>0.157562238958009</v>
      </c>
      <c r="CW70" s="11">
        <v>6.7785674267361207E-2</v>
      </c>
      <c r="CX70" s="11">
        <v>6.2340407423259296E-2</v>
      </c>
      <c r="CY70" s="11">
        <v>7.7790217570008507E-2</v>
      </c>
      <c r="CZ70" s="11">
        <v>1.6513967968272298</v>
      </c>
      <c r="DA70" s="11">
        <v>0.56855312531899405</v>
      </c>
      <c r="DB70" s="11">
        <v>0.25509087466677899</v>
      </c>
      <c r="DC70" s="11">
        <v>1.0585671991602001</v>
      </c>
      <c r="DD70" s="11">
        <v>2.49049275133238</v>
      </c>
      <c r="DE70" s="11">
        <v>0.13753897886524899</v>
      </c>
      <c r="DF70" s="11">
        <v>5.7243732125848004</v>
      </c>
      <c r="DG70" s="11">
        <v>0.30852980346228004</v>
      </c>
      <c r="DH70" s="11">
        <v>0.78235525955436103</v>
      </c>
      <c r="DI70" s="11">
        <v>0.27388404657957299</v>
      </c>
      <c r="DJ70" s="11">
        <v>0.52913431686914403</v>
      </c>
      <c r="DK70" s="11">
        <v>2.0105354080460699E-2</v>
      </c>
      <c r="DL70" s="10">
        <v>19.7220641600485</v>
      </c>
      <c r="DM70" s="11">
        <v>17.941261642655903</v>
      </c>
      <c r="DN70" s="11">
        <v>4.0279855402459101E-3</v>
      </c>
      <c r="DO70" s="11">
        <v>0.29693498468394502</v>
      </c>
      <c r="DP70" s="11">
        <v>7.7552562497901897E-3</v>
      </c>
      <c r="DQ70" s="11">
        <v>0.15749132704975499</v>
      </c>
      <c r="DR70" s="11">
        <v>0.28919605897318501</v>
      </c>
      <c r="DS70" s="11">
        <v>3.9076120399818404</v>
      </c>
      <c r="DT70" s="10">
        <v>42.326343455183107</v>
      </c>
      <c r="DW70" s="50">
        <f t="shared" si="1"/>
        <v>1.2084829473389463E-2</v>
      </c>
      <c r="DX70" s="25">
        <f t="shared" si="2"/>
        <v>3.5143752049577978E-3</v>
      </c>
      <c r="DY70" s="43">
        <f t="shared" si="3"/>
        <v>0.31389525391602474</v>
      </c>
      <c r="DZ70" s="43">
        <f t="shared" si="4"/>
        <v>9.1283513743037323E-2</v>
      </c>
      <c r="EA70" s="45"/>
      <c r="EB70" s="45"/>
      <c r="EC70" s="47" t="str">
        <f t="shared" si="23"/>
        <v/>
      </c>
      <c r="ED70" s="48" t="str">
        <f t="shared" si="24"/>
        <v/>
      </c>
      <c r="EE70" s="24">
        <f t="shared" si="5"/>
        <v>1.8367201733866901E-2</v>
      </c>
      <c r="EF70" s="25">
        <f t="shared" si="6"/>
        <v>4.8002057338082452E-3</v>
      </c>
      <c r="EG70" s="43">
        <f t="shared" si="7"/>
        <v>8.3110224586696924E-2</v>
      </c>
      <c r="EH70" s="44">
        <f t="shared" si="8"/>
        <v>2.1720574662363785E-2</v>
      </c>
      <c r="EI70" s="43">
        <f t="shared" si="9"/>
        <v>2.141507475237261E-3</v>
      </c>
      <c r="EJ70" s="43">
        <f t="shared" si="10"/>
        <v>5.5967569859444817E-4</v>
      </c>
      <c r="EK70" s="47"/>
      <c r="EL70" s="47"/>
      <c r="EM70" s="47" t="str">
        <f t="shared" si="25"/>
        <v/>
      </c>
      <c r="EN70" s="48" t="str">
        <f t="shared" si="26"/>
        <v/>
      </c>
      <c r="EO70" s="24">
        <f t="shared" si="11"/>
        <v>3.664702179991304E-2</v>
      </c>
      <c r="EP70" s="25">
        <f t="shared" si="12"/>
        <v>1.2744975245408725E-2</v>
      </c>
      <c r="EQ70" s="43">
        <f t="shared" si="13"/>
        <v>5.2260053631277691E-2</v>
      </c>
      <c r="ER70" s="44">
        <f t="shared" si="14"/>
        <v>1.8174821776539209E-2</v>
      </c>
      <c r="ES70" s="43">
        <f t="shared" si="15"/>
        <v>1.9321713098681741E-2</v>
      </c>
      <c r="ET70" s="43">
        <f t="shared" si="16"/>
        <v>6.7196389514569679E-3</v>
      </c>
      <c r="EU70" s="47"/>
      <c r="EV70" s="47"/>
      <c r="EW70" s="47" t="str">
        <f t="shared" si="27"/>
        <v/>
      </c>
      <c r="EX70" s="48" t="str">
        <f t="shared" si="28"/>
        <v/>
      </c>
      <c r="EY70" s="24">
        <f t="shared" si="17"/>
        <v>3.7283490317122345E-2</v>
      </c>
      <c r="EZ70" s="25">
        <f t="shared" si="18"/>
        <v>1.1251407659433445E-2</v>
      </c>
      <c r="FA70" s="43">
        <f t="shared" si="19"/>
        <v>0.14525565390249012</v>
      </c>
      <c r="FB70" s="43">
        <f t="shared" si="20"/>
        <v>4.3835235461952685E-2</v>
      </c>
      <c r="FC70" s="43">
        <f t="shared" si="21"/>
        <v>1.4099994466471463E-2</v>
      </c>
      <c r="FD70" s="43">
        <f t="shared" si="22"/>
        <v>4.2550947990287547E-3</v>
      </c>
      <c r="FE70" s="47"/>
      <c r="FF70" s="47"/>
      <c r="FG70" s="47" t="str">
        <f t="shared" si="29"/>
        <v/>
      </c>
      <c r="FH70" s="48" t="str">
        <f t="shared" si="30"/>
        <v/>
      </c>
    </row>
    <row r="71" spans="1:164" x14ac:dyDescent="0.35">
      <c r="A71" s="6" t="s">
        <v>100</v>
      </c>
      <c r="B71" s="11">
        <v>0.93145455599350702</v>
      </c>
      <c r="C71" s="11">
        <v>0.17766415089554102</v>
      </c>
      <c r="D71" s="11">
        <v>0.80222457898560795</v>
      </c>
      <c r="E71" s="11">
        <v>5.6688405473237697E-4</v>
      </c>
      <c r="F71" s="11">
        <v>6.4288659502654004E-4</v>
      </c>
      <c r="G71" s="11">
        <v>1.30308644042305E-3</v>
      </c>
      <c r="H71" s="11">
        <v>0.124829655177258</v>
      </c>
      <c r="I71" s="11">
        <v>1.1639982930966301E-2</v>
      </c>
      <c r="J71" s="11">
        <v>1.41354702520747E-2</v>
      </c>
      <c r="K71" s="11">
        <v>1.99619849039517E-2</v>
      </c>
      <c r="L71" s="11">
        <v>2.1419866180110403</v>
      </c>
      <c r="M71" s="11">
        <v>0.20664388916240498</v>
      </c>
      <c r="N71" s="11">
        <v>2.7137770491328501E-2</v>
      </c>
      <c r="O71" s="11">
        <v>0.92640509213372901</v>
      </c>
      <c r="P71" s="11">
        <v>0</v>
      </c>
      <c r="Q71" s="11">
        <v>0.32817067962206303</v>
      </c>
      <c r="R71" s="11">
        <v>0.13762550925824499</v>
      </c>
      <c r="S71" s="11">
        <v>2.3484375471634297E-3</v>
      </c>
      <c r="T71" s="11">
        <v>3.4100534234899602E-2</v>
      </c>
      <c r="U71" s="11">
        <v>3.5837418496367394E-2</v>
      </c>
      <c r="V71" s="11">
        <v>8.2987252299217093E-2</v>
      </c>
      <c r="W71" s="11">
        <v>9.8542581921201994E-2</v>
      </c>
      <c r="X71" s="11">
        <v>1.09498325618404E-2</v>
      </c>
      <c r="Y71" s="11">
        <v>3.6810599466677398E-2</v>
      </c>
      <c r="Z71" s="11">
        <v>0.17222111665617298</v>
      </c>
      <c r="AA71" s="11">
        <v>1.7084172744661102E-2</v>
      </c>
      <c r="AB71" s="11">
        <v>1.26688293394486E-3</v>
      </c>
      <c r="AC71" s="11">
        <v>1.6289559707696601E-2</v>
      </c>
      <c r="AD71" s="11">
        <v>6.9073523444354492E-3</v>
      </c>
      <c r="AE71" s="11">
        <v>1.18134936159168E-2</v>
      </c>
      <c r="AF71" s="11">
        <v>1.4933244028111998E-3</v>
      </c>
      <c r="AG71" s="11">
        <v>2.2393974115701598E-2</v>
      </c>
      <c r="AH71" s="11">
        <v>0.11681816962429099</v>
      </c>
      <c r="AI71" s="11">
        <v>7.5580891189952398E-2</v>
      </c>
      <c r="AJ71" s="11">
        <v>4.7083545875838601E-2</v>
      </c>
      <c r="AK71" s="11">
        <v>3.4427654856269099E-2</v>
      </c>
      <c r="AL71" s="11">
        <v>1.23861891353247E-2</v>
      </c>
      <c r="AM71" s="11">
        <v>5.9826437299625099E-2</v>
      </c>
      <c r="AN71" s="11">
        <v>1.4529912381335902E-3</v>
      </c>
      <c r="AO71" s="11">
        <v>0.184448181868579</v>
      </c>
      <c r="AP71" s="11">
        <v>2.8219071290325998E-2</v>
      </c>
      <c r="AQ71" s="11">
        <v>8.3732680350184011E-2</v>
      </c>
      <c r="AR71" s="11">
        <v>4.9464605572949197E-2</v>
      </c>
      <c r="AS71" s="11">
        <v>2.5274615493857101E-2</v>
      </c>
      <c r="AT71" s="11">
        <v>1.2838056603653501E-2</v>
      </c>
      <c r="AU71" s="11">
        <v>0.21033440444944401</v>
      </c>
      <c r="AV71" s="11">
        <v>3.3256315044099802E-2</v>
      </c>
      <c r="AW71" s="11">
        <v>6.3306615142555804E-3</v>
      </c>
      <c r="AX71" s="11">
        <v>0.32445915726643704</v>
      </c>
      <c r="AY71" s="11">
        <v>0.64416665411723495</v>
      </c>
      <c r="AZ71" s="11">
        <v>0</v>
      </c>
      <c r="BA71" s="11">
        <v>5.1188908477432904E-2</v>
      </c>
      <c r="BB71" s="11">
        <v>2.6665966920559E-2</v>
      </c>
      <c r="BC71" s="11">
        <v>2.8364760292344901E-2</v>
      </c>
      <c r="BD71" s="11">
        <v>0.23874671745902301</v>
      </c>
      <c r="BE71" s="11">
        <v>1.3232207299825601E-2</v>
      </c>
      <c r="BF71" s="11">
        <v>1.1518964861121299E-2</v>
      </c>
      <c r="BG71" s="11">
        <v>1.9776928728969898E-2</v>
      </c>
      <c r="BH71" s="11">
        <v>4.9127104942956303E-3</v>
      </c>
      <c r="BI71" s="11">
        <v>5.9599913320077403E-3</v>
      </c>
      <c r="BJ71" s="11">
        <v>0</v>
      </c>
      <c r="BK71" s="11">
        <v>0.11553246906515299</v>
      </c>
      <c r="BL71" s="11">
        <v>2.3290742049437003E-2</v>
      </c>
      <c r="BM71" s="11">
        <v>1.6944129886105701E-2</v>
      </c>
      <c r="BN71" s="11">
        <v>8.6811793720131203E-2</v>
      </c>
      <c r="BO71" s="11">
        <v>1.1132484900916</v>
      </c>
      <c r="BP71" s="11">
        <v>1.0660150071042699E-3</v>
      </c>
      <c r="BQ71" s="11">
        <v>0.79842317731765799</v>
      </c>
      <c r="BR71" s="11">
        <v>9.0476031167274103E-3</v>
      </c>
      <c r="BS71" s="11">
        <v>3.4376081664995901E-2</v>
      </c>
      <c r="BT71" s="11">
        <v>3.3080552130955405E-2</v>
      </c>
      <c r="BU71" s="11">
        <v>0.169472884927203</v>
      </c>
      <c r="BV71" s="11">
        <v>6.2172970745754001E-2</v>
      </c>
      <c r="BW71" s="11">
        <v>0.43127017982194699</v>
      </c>
      <c r="BX71" s="11">
        <v>1.7754099392538598</v>
      </c>
      <c r="BY71" s="11">
        <v>0.51737072210952306</v>
      </c>
      <c r="BZ71" s="11">
        <v>0.92400528674159699</v>
      </c>
      <c r="CA71" s="11">
        <v>8.5118003525776503E-2</v>
      </c>
      <c r="CB71" s="11">
        <v>0.17841747466121</v>
      </c>
      <c r="CC71" s="11">
        <v>9.6205912365784105E-4</v>
      </c>
      <c r="CD71" s="11">
        <v>4.8613885563950094E-3</v>
      </c>
      <c r="CE71" s="11">
        <v>7.4255691313600602E-2</v>
      </c>
      <c r="CF71" s="11">
        <v>0.15634092503416</v>
      </c>
      <c r="CG71" s="11">
        <v>5.0033804796772399E-2</v>
      </c>
      <c r="CH71" s="11">
        <v>3.2124387067790403E-2</v>
      </c>
      <c r="CI71" s="11">
        <v>7.8486336391497599E-3</v>
      </c>
      <c r="CJ71" s="11">
        <v>1.8611180341659202E-2</v>
      </c>
      <c r="CK71" s="11">
        <v>0.140481939490814</v>
      </c>
      <c r="CL71" s="11">
        <v>1.5271155799299E-3</v>
      </c>
      <c r="CM71" s="11">
        <v>0.15307495468242699</v>
      </c>
      <c r="CN71" s="11">
        <v>4.6083801663522397E-2</v>
      </c>
      <c r="CO71" s="11">
        <v>6.8524310439156105E-2</v>
      </c>
      <c r="CP71" s="11">
        <v>0.43425164175755798</v>
      </c>
      <c r="CQ71" s="11">
        <v>4.0284300178005701E-4</v>
      </c>
      <c r="CR71" s="11">
        <v>0.35389267245616501</v>
      </c>
      <c r="CS71" s="11">
        <v>0.39705637559168799</v>
      </c>
      <c r="CT71" s="11">
        <v>1.3090026857800099E-2</v>
      </c>
      <c r="CU71" s="11">
        <v>5.5808611548133102E-2</v>
      </c>
      <c r="CV71" s="11">
        <v>3.3710728423144098E-2</v>
      </c>
      <c r="CW71" s="11">
        <v>2.9434041043309298</v>
      </c>
      <c r="CX71" s="11">
        <v>1.06060181296106E-2</v>
      </c>
      <c r="CY71" s="11">
        <v>0.101223388991976</v>
      </c>
      <c r="CZ71" s="11">
        <v>0.55583473440447206</v>
      </c>
      <c r="DA71" s="11">
        <v>5.9303355930951096E-2</v>
      </c>
      <c r="DB71" s="11">
        <v>3.55426319253416E-2</v>
      </c>
      <c r="DC71" s="11">
        <v>0.57891945394284494</v>
      </c>
      <c r="DD71" s="11">
        <v>0.13785071808275701</v>
      </c>
      <c r="DE71" s="11">
        <v>1.62009883088928E-2</v>
      </c>
      <c r="DF71" s="11">
        <v>4.7724769530984604E-2</v>
      </c>
      <c r="DG71" s="11">
        <v>9.9210138512132191E-3</v>
      </c>
      <c r="DH71" s="11">
        <v>7.0563287168013494E-2</v>
      </c>
      <c r="DI71" s="11">
        <v>3.4633094255148898E-2</v>
      </c>
      <c r="DJ71" s="11">
        <v>7.1905215073544096E-2</v>
      </c>
      <c r="DK71" s="11">
        <v>1.34686074618862E-2</v>
      </c>
      <c r="DL71" s="10">
        <v>21.859009755203299</v>
      </c>
      <c r="DM71" s="11">
        <v>11.5295349312175</v>
      </c>
      <c r="DN71" s="11">
        <v>3.4512171502489004E-4</v>
      </c>
      <c r="DO71" s="11">
        <v>0.52213669288916698</v>
      </c>
      <c r="DP71" s="11">
        <v>0.192104500697932</v>
      </c>
      <c r="DQ71" s="11">
        <v>0.215971484539458</v>
      </c>
      <c r="DR71" s="11">
        <v>2.2631841815634098E-2</v>
      </c>
      <c r="DS71" s="11">
        <v>0.32361277637937003</v>
      </c>
      <c r="DT71" s="10">
        <v>34.665347104457403</v>
      </c>
      <c r="DW71" s="50">
        <f t="shared" ref="DW71:DW120" si="34">(BS71/BS$128)*FL$3</f>
        <v>8.9430550820347363E-4</v>
      </c>
      <c r="DX71" s="25">
        <f t="shared" ref="DX71:DX120" si="35">(((BS71/$BS$121)*$BS$126)/$BS$128)*$FL$3</f>
        <v>2.600719447972455E-4</v>
      </c>
      <c r="DY71" s="43">
        <f t="shared" ref="DY71:DY120" si="36">(BS71/BS$128)*FL$4</f>
        <v>2.3228979374029606E-2</v>
      </c>
      <c r="DZ71" s="43">
        <f t="shared" ref="DZ71:DZ120" si="37">(((BS71/$BS$121)*$BS$126)/$BS$128)*$FL$4</f>
        <v>6.7551924773390504E-3</v>
      </c>
      <c r="EA71" s="45"/>
      <c r="EB71" s="45"/>
      <c r="EC71" s="47" t="str">
        <f t="shared" si="23"/>
        <v/>
      </c>
      <c r="ED71" s="48" t="str">
        <f t="shared" si="24"/>
        <v/>
      </c>
      <c r="EE71" s="24">
        <f t="shared" ref="EE71:EE120" si="38">(BT71/BT$128)*FM$3</f>
        <v>4.4593635195163961E-3</v>
      </c>
      <c r="EF71" s="25">
        <f t="shared" ref="EF71:EF120" si="39">(((BT71/$BT$121)*$BT$126)/$BT$128)*$FM$3</f>
        <v>1.1654394962106883E-3</v>
      </c>
      <c r="EG71" s="43">
        <f t="shared" ref="EG71:EG120" si="40">(BT71/BT$128)*FM$4</f>
        <v>2.0178288940843659E-2</v>
      </c>
      <c r="EH71" s="44">
        <f t="shared" ref="EH71:EH120" si="41">(((BT71/$BT$121)*$BT$126)/$BT$128)*$FM$4</f>
        <v>5.2735272185571525E-3</v>
      </c>
      <c r="EI71" s="43">
        <f t="shared" ref="EI71:EI120" si="42">(BT71/BT$128)*FM$5</f>
        <v>5.1993550515842043E-4</v>
      </c>
      <c r="EJ71" s="43">
        <f t="shared" ref="EJ71:EJ120" si="43">(((BT71/$BT$121)*$BT$126)/$BT$128)*$FM$5</f>
        <v>1.3588337675139633E-4</v>
      </c>
      <c r="EK71" s="47"/>
      <c r="EL71" s="47"/>
      <c r="EM71" s="47" t="str">
        <f t="shared" si="25"/>
        <v/>
      </c>
      <c r="EN71" s="48" t="str">
        <f t="shared" si="26"/>
        <v/>
      </c>
      <c r="EO71" s="24">
        <f t="shared" ref="EO71:EO120" si="44">(BU71/BU$128)*FN$3</f>
        <v>4.9923493123634977E-2</v>
      </c>
      <c r="EP71" s="25">
        <f t="shared" ref="EP71:EP120" si="45">(((BU71/$BU$121)*$BU$126)/$BU$128)*$FN$3</f>
        <v>1.7362220796522419E-2</v>
      </c>
      <c r="EQ71" s="43">
        <f t="shared" ref="EQ71:EQ120" si="46">(BU71/BU$128)*FN$4</f>
        <v>7.1192809127755052E-2</v>
      </c>
      <c r="ER71" s="44">
        <f t="shared" ref="ER71:ER120" si="47">(((BU71/$BU$121)*$BU$126)/$BU$128)*$FN$4</f>
        <v>2.4759190390377085E-2</v>
      </c>
      <c r="ES71" s="43">
        <f t="shared" ref="ES71:ES120" si="48">(BU71/BU$128)*FN$5</f>
        <v>2.6321577133484139E-2</v>
      </c>
      <c r="ET71" s="43">
        <f t="shared" ref="ET71:ET120" si="49">(((BU71/$BU$121)*$BU$126)/$BU$128)*$FN$5</f>
        <v>9.1540275992404857E-3</v>
      </c>
      <c r="EU71" s="47"/>
      <c r="EV71" s="47"/>
      <c r="EW71" s="47" t="str">
        <f t="shared" si="27"/>
        <v/>
      </c>
      <c r="EX71" s="48" t="str">
        <f t="shared" si="28"/>
        <v/>
      </c>
      <c r="EY71" s="24">
        <f t="shared" ref="EY71:EY120" si="50">(BV71/BV$128)*FO$3</f>
        <v>3.1940746739490132E-3</v>
      </c>
      <c r="EZ71" s="25">
        <f t="shared" ref="EZ71:EZ120" si="51">(((BV71/$BV$121)*$BV$126)/$BV$128)*$FO$3</f>
        <v>9.6390750827231287E-4</v>
      </c>
      <c r="FA71" s="43">
        <f t="shared" ref="FA71:FA120" si="52">(BV71/BV$128)*FO$4</f>
        <v>1.2444044305711787E-2</v>
      </c>
      <c r="FB71" s="43">
        <f t="shared" ref="FB71:FB120" si="53">(((BV71/$BV$121)*$BV$126)/$BV$128)*$FO$4</f>
        <v>3.755362339327821E-3</v>
      </c>
      <c r="FC71" s="43">
        <f t="shared" ref="FC71:FC120" si="54">(BV71/BV$128)*FO$5</f>
        <v>1.2079457916925461E-3</v>
      </c>
      <c r="FD71" s="43">
        <f t="shared" ref="FD71:FD120" si="55">(((BV71/$BV$121)*$BV$126)/$BV$128)*$FO$5</f>
        <v>3.6453374985088874E-4</v>
      </c>
      <c r="FE71" s="47"/>
      <c r="FF71" s="47"/>
      <c r="FG71" s="47" t="str">
        <f t="shared" si="29"/>
        <v/>
      </c>
      <c r="FH71" s="48" t="str">
        <f t="shared" si="30"/>
        <v/>
      </c>
    </row>
    <row r="72" spans="1:164" x14ac:dyDescent="0.35">
      <c r="A72" s="6" t="s">
        <v>101</v>
      </c>
      <c r="B72" s="11">
        <v>6.5235911992237803</v>
      </c>
      <c r="C72" s="11">
        <v>1.9366937802955699</v>
      </c>
      <c r="D72" s="11">
        <v>7.2080680693159698</v>
      </c>
      <c r="E72" s="11">
        <v>4.6304049186350303E-3</v>
      </c>
      <c r="F72" s="11">
        <v>4.8609549132107403E-3</v>
      </c>
      <c r="G72" s="11">
        <v>9.5180179616932096E-3</v>
      </c>
      <c r="H72" s="11">
        <v>1.3031829569912801</v>
      </c>
      <c r="I72" s="11">
        <v>7.7863850949270688E-2</v>
      </c>
      <c r="J72" s="11">
        <v>9.5495984633741093E-2</v>
      </c>
      <c r="K72" s="11">
        <v>0.13623738287262602</v>
      </c>
      <c r="L72" s="11">
        <v>14.654631055542</v>
      </c>
      <c r="M72" s="11">
        <v>1.4733416368730499</v>
      </c>
      <c r="N72" s="11">
        <v>0.26245896036086097</v>
      </c>
      <c r="O72" s="11">
        <v>6.5258839186720996</v>
      </c>
      <c r="P72" s="11">
        <v>0</v>
      </c>
      <c r="Q72" s="11">
        <v>2.3335247117595501</v>
      </c>
      <c r="R72" s="11">
        <v>1.03134995428031</v>
      </c>
      <c r="S72" s="11">
        <v>1.6695840827228799E-2</v>
      </c>
      <c r="T72" s="11">
        <v>0.26742694697520897</v>
      </c>
      <c r="U72" s="11">
        <v>0.29199074298427402</v>
      </c>
      <c r="V72" s="11">
        <v>0.54468324166819304</v>
      </c>
      <c r="W72" s="11">
        <v>0.75150556188954598</v>
      </c>
      <c r="X72" s="11">
        <v>7.7261424874428303E-2</v>
      </c>
      <c r="Y72" s="11">
        <v>0.25269278272506202</v>
      </c>
      <c r="Z72" s="11">
        <v>1.18334682589443</v>
      </c>
      <c r="AA72" s="11">
        <v>0.11635946080043</v>
      </c>
      <c r="AB72" s="11">
        <v>1.0989133334527799E-2</v>
      </c>
      <c r="AC72" s="11">
        <v>0.112487704162077</v>
      </c>
      <c r="AD72" s="11">
        <v>4.6883840035140796E-2</v>
      </c>
      <c r="AE72" s="11">
        <v>7.9111254656080696E-2</v>
      </c>
      <c r="AF72" s="11">
        <v>1.0029233289339499E-2</v>
      </c>
      <c r="AG72" s="11">
        <v>0.17220650756495098</v>
      </c>
      <c r="AH72" s="11">
        <v>0.83125113016552898</v>
      </c>
      <c r="AI72" s="11">
        <v>0.46243981270783902</v>
      </c>
      <c r="AJ72" s="11">
        <v>0.27545589422518302</v>
      </c>
      <c r="AK72" s="11">
        <v>0.23865179462258299</v>
      </c>
      <c r="AL72" s="11">
        <v>0.129347710646803</v>
      </c>
      <c r="AM72" s="11">
        <v>0.60466114173048091</v>
      </c>
      <c r="AN72" s="11">
        <v>1.02246157907083E-2</v>
      </c>
      <c r="AO72" s="11">
        <v>1.3526086547556702</v>
      </c>
      <c r="AP72" s="11">
        <v>0.19767707319161198</v>
      </c>
      <c r="AQ72" s="11">
        <v>0.55281951312574307</v>
      </c>
      <c r="AR72" s="11">
        <v>0.33184207982938602</v>
      </c>
      <c r="AS72" s="11">
        <v>0.166429380414262</v>
      </c>
      <c r="AT72" s="11">
        <v>8.4895926125873503E-2</v>
      </c>
      <c r="AU72" s="11">
        <v>1.44964630113338</v>
      </c>
      <c r="AV72" s="11">
        <v>0.224330115602658</v>
      </c>
      <c r="AW72" s="11">
        <v>4.7681240402857004E-2</v>
      </c>
      <c r="AX72" s="11">
        <v>2.24956778574228</v>
      </c>
      <c r="AY72" s="11">
        <v>4.3982620722056893</v>
      </c>
      <c r="AZ72" s="11">
        <v>0</v>
      </c>
      <c r="BA72" s="11">
        <v>0.33731437656382302</v>
      </c>
      <c r="BB72" s="11">
        <v>0.18756249103065498</v>
      </c>
      <c r="BC72" s="11">
        <v>0.182746729254363</v>
      </c>
      <c r="BD72" s="11">
        <v>1.6093093719829501</v>
      </c>
      <c r="BE72" s="11">
        <v>9.4399902162299598E-2</v>
      </c>
      <c r="BF72" s="11">
        <v>7.945448200472631E-2</v>
      </c>
      <c r="BG72" s="11">
        <v>0.13854733742408301</v>
      </c>
      <c r="BH72" s="11">
        <v>3.4682440111732903E-2</v>
      </c>
      <c r="BI72" s="11">
        <v>4.1139269585471705E-2</v>
      </c>
      <c r="BJ72" s="11">
        <v>0</v>
      </c>
      <c r="BK72" s="11">
        <v>0.76667044002659002</v>
      </c>
      <c r="BL72" s="11">
        <v>0.16025065636660399</v>
      </c>
      <c r="BM72" s="11">
        <v>0.115352872506545</v>
      </c>
      <c r="BN72" s="11">
        <v>4.6212288307367899</v>
      </c>
      <c r="BO72" s="11">
        <v>161.18085488033802</v>
      </c>
      <c r="BP72" s="11">
        <v>7.2103981266353903E-3</v>
      </c>
      <c r="BQ72" s="11">
        <v>7.6096023786460405</v>
      </c>
      <c r="BR72" s="11">
        <v>7.9299089147809809E-2</v>
      </c>
      <c r="BS72" s="11">
        <v>0.42491083736318003</v>
      </c>
      <c r="BT72" s="11">
        <v>0.39767863552064903</v>
      </c>
      <c r="BU72" s="11">
        <v>1.76541614103891</v>
      </c>
      <c r="BV72" s="11">
        <v>0.92935397723191193</v>
      </c>
      <c r="BW72" s="11">
        <v>3.1547851082957497</v>
      </c>
      <c r="BX72" s="11">
        <v>11.825465014993998</v>
      </c>
      <c r="BY72" s="11">
        <v>3.3925676902655799</v>
      </c>
      <c r="BZ72" s="11">
        <v>6.3500107353534103</v>
      </c>
      <c r="CA72" s="11">
        <v>0.822426223364493</v>
      </c>
      <c r="CB72" s="11">
        <v>1.4458193197781499</v>
      </c>
      <c r="CC72" s="11">
        <v>8.6226665484414305E-3</v>
      </c>
      <c r="CD72" s="11">
        <v>4.1530210869250198E-2</v>
      </c>
      <c r="CE72" s="11">
        <v>0.55819147829544102</v>
      </c>
      <c r="CF72" s="11">
        <v>1.0766419101595899</v>
      </c>
      <c r="CG72" s="11">
        <v>0.34682874193657398</v>
      </c>
      <c r="CH72" s="11">
        <v>0.21331660329136101</v>
      </c>
      <c r="CI72" s="11">
        <v>5.5574622712668005E-2</v>
      </c>
      <c r="CJ72" s="11">
        <v>0.19613558432977699</v>
      </c>
      <c r="CK72" s="11">
        <v>1.39204454727556</v>
      </c>
      <c r="CL72" s="11">
        <v>1.0832856932507401E-2</v>
      </c>
      <c r="CM72" s="11">
        <v>1.0298043083676101</v>
      </c>
      <c r="CN72" s="11">
        <v>0.32564612343275601</v>
      </c>
      <c r="CO72" s="11">
        <v>0.51767025373440001</v>
      </c>
      <c r="CP72" s="11">
        <v>3.01309908851161</v>
      </c>
      <c r="CQ72" s="11">
        <v>7.5412976442208499E-2</v>
      </c>
      <c r="CR72" s="11">
        <v>2.3684077890314503</v>
      </c>
      <c r="CS72" s="11">
        <v>2.7712321935533901</v>
      </c>
      <c r="CT72" s="11">
        <v>0.117915612695776</v>
      </c>
      <c r="CU72" s="11">
        <v>0.45744615142831102</v>
      </c>
      <c r="CV72" s="11">
        <v>0.323887022010382</v>
      </c>
      <c r="CW72" s="11">
        <v>18.720478400195599</v>
      </c>
      <c r="CX72" s="11">
        <v>7.280173808439E-2</v>
      </c>
      <c r="CY72" s="11">
        <v>0.69806384530746701</v>
      </c>
      <c r="CZ72" s="11">
        <v>3.8201177560502702</v>
      </c>
      <c r="DA72" s="11">
        <v>0.42721760436726297</v>
      </c>
      <c r="DB72" s="11">
        <v>0.24856449275002701</v>
      </c>
      <c r="DC72" s="11">
        <v>3.9397296891095599</v>
      </c>
      <c r="DD72" s="11">
        <v>0.95079694755257393</v>
      </c>
      <c r="DE72" s="11">
        <v>0.118728187493032</v>
      </c>
      <c r="DF72" s="11">
        <v>0.35165308355616498</v>
      </c>
      <c r="DG72" s="11">
        <v>6.8701688302127709E-2</v>
      </c>
      <c r="DH72" s="11">
        <v>0.47625297067412403</v>
      </c>
      <c r="DI72" s="11">
        <v>0.24165081118454002</v>
      </c>
      <c r="DJ72" s="11">
        <v>0.49716602136562299</v>
      </c>
      <c r="DK72" s="11">
        <v>8.7933868901756793E-2</v>
      </c>
      <c r="DL72" s="10">
        <v>314.49695305933795</v>
      </c>
      <c r="DM72" s="11">
        <v>68.642644081594497</v>
      </c>
      <c r="DN72" s="11">
        <v>7.9977522401924496E-3</v>
      </c>
      <c r="DO72" s="11">
        <v>18.266920246902398</v>
      </c>
      <c r="DP72" s="11">
        <v>7.3495195750932707</v>
      </c>
      <c r="DQ72" s="11">
        <v>7.9039850231496498</v>
      </c>
      <c r="DR72" s="11">
        <v>9.9342763575065805E-3</v>
      </c>
      <c r="DS72" s="11">
        <v>108.85210402200001</v>
      </c>
      <c r="DT72" s="10">
        <v>525.530058036676</v>
      </c>
      <c r="DW72" s="50">
        <f t="shared" si="34"/>
        <v>1.1054200593669889E-2</v>
      </c>
      <c r="DX72" s="25">
        <f t="shared" si="35"/>
        <v>3.2146592190288679E-3</v>
      </c>
      <c r="DY72" s="43">
        <f t="shared" si="36"/>
        <v>0.28712536737313848</v>
      </c>
      <c r="DZ72" s="43">
        <f t="shared" si="37"/>
        <v>8.3498594169863855E-2</v>
      </c>
      <c r="EA72" s="45"/>
      <c r="EB72" s="45"/>
      <c r="EC72" s="47" t="str">
        <f t="shared" ref="EC72:EC120" si="56">IFERROR(SUM(DW72,DY72)*10^6/EB72,"")</f>
        <v/>
      </c>
      <c r="ED72" s="48" t="str">
        <f t="shared" ref="ED72:ED120" si="57">IFERROR(SUM(DX72,DZ72)*10^6/EB72,"")</f>
        <v/>
      </c>
      <c r="EE72" s="24">
        <f t="shared" si="38"/>
        <v>5.3608343437302287E-2</v>
      </c>
      <c r="EF72" s="25">
        <f t="shared" si="39"/>
        <v>1.4010358315671604E-2</v>
      </c>
      <c r="EG72" s="43">
        <f t="shared" si="40"/>
        <v>0.24257377511021463</v>
      </c>
      <c r="EH72" s="44">
        <f t="shared" si="41"/>
        <v>6.3395831495036262E-2</v>
      </c>
      <c r="EI72" s="43">
        <f t="shared" si="42"/>
        <v>6.2504169045188279E-3</v>
      </c>
      <c r="EJ72" s="43">
        <f t="shared" si="43"/>
        <v>1.6335252096916224E-3</v>
      </c>
      <c r="EK72" s="47"/>
      <c r="EL72" s="47"/>
      <c r="EM72" s="47" t="str">
        <f t="shared" ref="EM72:EM120" si="58">IFERROR(SUM(EE72,EG72,EI72)*10^6/EL72,"")</f>
        <v/>
      </c>
      <c r="EN72" s="48" t="str">
        <f t="shared" ref="EN72:EN120" si="59">IFERROR(SUM(EF72,EH72,EJ72)*10^6/EL72,"")</f>
        <v/>
      </c>
      <c r="EO72" s="24">
        <f t="shared" si="44"/>
        <v>0.52005806483656014</v>
      </c>
      <c r="EP72" s="25">
        <f t="shared" si="45"/>
        <v>0.18086400577666734</v>
      </c>
      <c r="EQ72" s="43">
        <f t="shared" si="46"/>
        <v>0.74162267559219819</v>
      </c>
      <c r="ER72" s="44">
        <f t="shared" si="47"/>
        <v>0.25791898434373683</v>
      </c>
      <c r="ES72" s="43">
        <f t="shared" si="48"/>
        <v>0.27419452468171607</v>
      </c>
      <c r="ET72" s="43">
        <f t="shared" si="49"/>
        <v>9.5358429085317262E-2</v>
      </c>
      <c r="EU72" s="47"/>
      <c r="EV72" s="47"/>
      <c r="EW72" s="47" t="str">
        <f t="shared" ref="EW72:EW120" si="60">IFERROR(SUM(EO72,EQ72,ES72)*10^6/EV72,"")</f>
        <v/>
      </c>
      <c r="EX72" s="48" t="str">
        <f t="shared" ref="EX72:EX120" si="61">IFERROR(SUM(EP72,ER72,ET72)*10^6/EV72,"")</f>
        <v/>
      </c>
      <c r="EY72" s="24">
        <f t="shared" si="50"/>
        <v>4.7744638324411441E-2</v>
      </c>
      <c r="EZ72" s="25">
        <f t="shared" si="51"/>
        <v>1.4408371769138185E-2</v>
      </c>
      <c r="FA72" s="43">
        <f t="shared" si="52"/>
        <v>0.18601205523307221</v>
      </c>
      <c r="FB72" s="43">
        <f t="shared" si="53"/>
        <v>5.6134697829918243E-2</v>
      </c>
      <c r="FC72" s="43">
        <f t="shared" si="54"/>
        <v>1.8056226239867832E-2</v>
      </c>
      <c r="FD72" s="43">
        <f t="shared" si="55"/>
        <v>5.4490059940126446E-3</v>
      </c>
      <c r="FE72" s="47"/>
      <c r="FF72" s="47"/>
      <c r="FG72" s="47" t="str">
        <f t="shared" ref="FG72:FG120" si="62">IFERROR(SUM(EY72,FA72,FC72)*10^6/FF72,"")</f>
        <v/>
      </c>
      <c r="FH72" s="48" t="str">
        <f t="shared" ref="FH72:FH120" si="63">IFERROR(SUM(EZ72,FB72,FD72)*10^6/FF72,"")</f>
        <v/>
      </c>
    </row>
    <row r="73" spans="1:164" x14ac:dyDescent="0.35">
      <c r="A73" s="6" t="s">
        <v>102</v>
      </c>
      <c r="B73" s="11">
        <v>0.104487306290919</v>
      </c>
      <c r="C73" s="11">
        <v>6.6938811398192994E-5</v>
      </c>
      <c r="D73" s="11">
        <v>8.2737652031376202E-5</v>
      </c>
      <c r="E73" s="11">
        <v>2.5825976958754999E-3</v>
      </c>
      <c r="F73" s="11">
        <v>5.5871609581640697E-7</v>
      </c>
      <c r="G73" s="11">
        <v>1.0060385070002999E-6</v>
      </c>
      <c r="H73" s="11">
        <v>2.7334138282363997E-5</v>
      </c>
      <c r="I73" s="11">
        <v>1.57231102384012E-3</v>
      </c>
      <c r="J73" s="11">
        <v>1.0368655428062701E-2</v>
      </c>
      <c r="K73" s="11">
        <v>7.14297063218906E-3</v>
      </c>
      <c r="L73" s="11">
        <v>0.11047374619606799</v>
      </c>
      <c r="M73" s="11">
        <v>5.3824652145774199E-2</v>
      </c>
      <c r="N73" s="11">
        <v>1.3275906490053599E-6</v>
      </c>
      <c r="O73" s="11">
        <v>0.42706576781953998</v>
      </c>
      <c r="P73" s="11">
        <v>0</v>
      </c>
      <c r="Q73" s="11">
        <v>0.35060589915699697</v>
      </c>
      <c r="R73" s="11">
        <v>0.24612873105970901</v>
      </c>
      <c r="S73" s="11">
        <v>1.3394947594617901E-2</v>
      </c>
      <c r="T73" s="11">
        <v>7.336334592193651E-2</v>
      </c>
      <c r="U73" s="11">
        <v>0.122283793621363</v>
      </c>
      <c r="V73" s="11">
        <v>1.26732546990058E-2</v>
      </c>
      <c r="W73" s="11">
        <v>0.34051686026461203</v>
      </c>
      <c r="X73" s="11">
        <v>1.3971479501804902E-2</v>
      </c>
      <c r="Y73" s="11">
        <v>2.2445699505662799E-2</v>
      </c>
      <c r="Z73" s="11">
        <v>0.15318145372171901</v>
      </c>
      <c r="AA73" s="11">
        <v>8.8949624643990997E-4</v>
      </c>
      <c r="AB73" s="11">
        <v>1.11805328056471E-4</v>
      </c>
      <c r="AC73" s="11">
        <v>5.35522244374951E-3</v>
      </c>
      <c r="AD73" s="11">
        <v>2.8642051228195499E-4</v>
      </c>
      <c r="AE73" s="11">
        <v>1.1122868907484302E-3</v>
      </c>
      <c r="AF73" s="11">
        <v>0</v>
      </c>
      <c r="AG73" s="11">
        <v>5.8712391787430597E-3</v>
      </c>
      <c r="AH73" s="11">
        <v>8.2041717198875194E-2</v>
      </c>
      <c r="AI73" s="11">
        <v>5.1187185599501001E-2</v>
      </c>
      <c r="AJ73" s="11">
        <v>4.47102027652427E-2</v>
      </c>
      <c r="AK73" s="11">
        <v>3.15994578676244E-2</v>
      </c>
      <c r="AL73" s="11">
        <v>1.8215734246157099E-2</v>
      </c>
      <c r="AM73" s="11">
        <v>4.6902515512000704E-4</v>
      </c>
      <c r="AN73" s="11">
        <v>2.8928969997648701E-4</v>
      </c>
      <c r="AO73" s="11">
        <v>1.98279967533375</v>
      </c>
      <c r="AP73" s="11">
        <v>3.3817954737198301E-5</v>
      </c>
      <c r="AQ73" s="11">
        <v>0.106773823822003</v>
      </c>
      <c r="AR73" s="11">
        <v>1.7531613094936602E-2</v>
      </c>
      <c r="AS73" s="11">
        <v>7.15395029541262E-2</v>
      </c>
      <c r="AT73" s="11">
        <v>3.9095757453319203E-2</v>
      </c>
      <c r="AU73" s="11">
        <v>9.5640807896306509E-2</v>
      </c>
      <c r="AV73" s="11">
        <v>0.12561914123392401</v>
      </c>
      <c r="AW73" s="11">
        <v>4.43301860832905E-2</v>
      </c>
      <c r="AX73" s="11">
        <v>0.206607199347357</v>
      </c>
      <c r="AY73" s="11">
        <v>0.37209739690388305</v>
      </c>
      <c r="AZ73" s="11">
        <v>0</v>
      </c>
      <c r="BA73" s="11">
        <v>2.8883547155542002E-2</v>
      </c>
      <c r="BB73" s="11">
        <v>4.1313166488031801E-2</v>
      </c>
      <c r="BC73" s="11">
        <v>2.12420674120888E-2</v>
      </c>
      <c r="BD73" s="11">
        <v>3.70134429834394E-2</v>
      </c>
      <c r="BE73" s="11">
        <v>4.0770048408966296E-3</v>
      </c>
      <c r="BF73" s="11">
        <v>5.4264854475596204E-3</v>
      </c>
      <c r="BG73" s="11">
        <v>4.1225987266883908E-3</v>
      </c>
      <c r="BH73" s="11">
        <v>5.2839572239480204E-3</v>
      </c>
      <c r="BI73" s="11">
        <v>9.1164722157654901E-4</v>
      </c>
      <c r="BJ73" s="11">
        <v>0</v>
      </c>
      <c r="BK73" s="11">
        <v>1.8087577229313201E-2</v>
      </c>
      <c r="BL73" s="11">
        <v>1.7036044870924799E-3</v>
      </c>
      <c r="BM73" s="11">
        <v>1.0428166122788301E-3</v>
      </c>
      <c r="BN73" s="11">
        <v>0.36897558754667098</v>
      </c>
      <c r="BO73" s="11">
        <v>8.2652122411855501E-6</v>
      </c>
      <c r="BP73" s="11">
        <v>1.8157515298729598</v>
      </c>
      <c r="BQ73" s="11">
        <v>1.5171688086363399E-5</v>
      </c>
      <c r="BR73" s="11">
        <v>8.9060515448691397E-4</v>
      </c>
      <c r="BS73" s="11">
        <v>3.1558041562361803E-4</v>
      </c>
      <c r="BT73" s="11">
        <v>8.5505173702194896E-5</v>
      </c>
      <c r="BU73" s="11">
        <v>1.1793751083239801E-4</v>
      </c>
      <c r="BV73" s="11">
        <v>4.2861562139431902E-2</v>
      </c>
      <c r="BW73" s="11">
        <v>4.3565553476424997E-2</v>
      </c>
      <c r="BX73" s="11">
        <v>3.7944360012948201E-2</v>
      </c>
      <c r="BY73" s="11">
        <v>1.67015620157402E-2</v>
      </c>
      <c r="BZ73" s="11">
        <v>0.57699527902476599</v>
      </c>
      <c r="CA73" s="11">
        <v>0.12677387782461699</v>
      </c>
      <c r="CB73" s="11">
        <v>5.5270541366134204E-5</v>
      </c>
      <c r="CC73" s="11">
        <v>2.5583968942011003E-4</v>
      </c>
      <c r="CD73" s="11">
        <v>2.1659595094387799E-4</v>
      </c>
      <c r="CE73" s="11">
        <v>1.81893994062703E-4</v>
      </c>
      <c r="CF73" s="11">
        <v>1.10419405275909E-2</v>
      </c>
      <c r="CG73" s="11">
        <v>3.04570876624311E-2</v>
      </c>
      <c r="CH73" s="11">
        <v>2.1533251169907797E-3</v>
      </c>
      <c r="CI73" s="11">
        <v>1.3588418823865699E-5</v>
      </c>
      <c r="CJ73" s="11">
        <v>1.34806867765029E-5</v>
      </c>
      <c r="CK73" s="11">
        <v>6.07614960141507E-3</v>
      </c>
      <c r="CL73" s="11">
        <v>1.0163215379597298E-6</v>
      </c>
      <c r="CM73" s="11">
        <v>2.8443587213722297E-3</v>
      </c>
      <c r="CN73" s="11">
        <v>6.1686081928482596E-4</v>
      </c>
      <c r="CO73" s="11">
        <v>9.171652829890751E-5</v>
      </c>
      <c r="CP73" s="11">
        <v>2.00744933508539E-2</v>
      </c>
      <c r="CQ73" s="11">
        <v>1.0541287690399101E-2</v>
      </c>
      <c r="CR73" s="11">
        <v>1.45591372948104E-2</v>
      </c>
      <c r="CS73" s="11">
        <v>8.8590887376090596E-2</v>
      </c>
      <c r="CT73" s="11">
        <v>6.7642482145078108E-5</v>
      </c>
      <c r="CU73" s="11">
        <v>2.3370253677477099E-2</v>
      </c>
      <c r="CV73" s="11">
        <v>2.4439980689242502E-4</v>
      </c>
      <c r="CW73" s="11">
        <v>4.4692885516773001E-2</v>
      </c>
      <c r="CX73" s="11">
        <v>2.09053585716213E-3</v>
      </c>
      <c r="CY73" s="11">
        <v>1.5595096044196699E-2</v>
      </c>
      <c r="CZ73" s="11">
        <v>0.10099030442100899</v>
      </c>
      <c r="DA73" s="11">
        <v>2.14568084346747E-2</v>
      </c>
      <c r="DB73" s="11">
        <v>6.8365764129809008E-3</v>
      </c>
      <c r="DC73" s="11">
        <v>0.12045885251576099</v>
      </c>
      <c r="DD73" s="11">
        <v>0.11514642404448601</v>
      </c>
      <c r="DE73" s="11">
        <v>1.8744891763026602E-3</v>
      </c>
      <c r="DF73" s="11">
        <v>4.4514038965417502E-3</v>
      </c>
      <c r="DG73" s="11">
        <v>9.9605195372926393E-4</v>
      </c>
      <c r="DH73" s="11">
        <v>2.23368967471314E-2</v>
      </c>
      <c r="DI73" s="11">
        <v>5.6581835252636804E-3</v>
      </c>
      <c r="DJ73" s="11">
        <v>2.8106374990080903E-2</v>
      </c>
      <c r="DK73" s="11">
        <v>5.7911696624380503E-3</v>
      </c>
      <c r="DL73" s="10">
        <v>9.2785309527913196</v>
      </c>
      <c r="DM73" s="11">
        <v>2.3327183010658703</v>
      </c>
      <c r="DN73" s="11">
        <v>6.1760948725774394E-6</v>
      </c>
      <c r="DO73" s="11">
        <v>3.5825932524886896E-2</v>
      </c>
      <c r="DP73" s="11">
        <v>8.686179366113031E-3</v>
      </c>
      <c r="DQ73" s="11">
        <v>1.27592143201444E-2</v>
      </c>
      <c r="DR73" s="11">
        <v>5.9434673768008004E-6</v>
      </c>
      <c r="DS73" s="11">
        <v>6.5570879270398411E-2</v>
      </c>
      <c r="DT73" s="10">
        <v>11.734103578901001</v>
      </c>
      <c r="DW73" s="50">
        <f t="shared" si="34"/>
        <v>8.2099323222380079E-6</v>
      </c>
      <c r="DX73" s="25">
        <f t="shared" si="35"/>
        <v>2.3875208707899481E-6</v>
      </c>
      <c r="DY73" s="43">
        <f t="shared" si="36"/>
        <v>2.132474269990244E-4</v>
      </c>
      <c r="DZ73" s="43">
        <f t="shared" si="37"/>
        <v>6.2014236246912E-5</v>
      </c>
      <c r="EA73" s="45"/>
      <c r="EB73" s="45"/>
      <c r="EC73" s="47" t="str">
        <f t="shared" si="56"/>
        <v/>
      </c>
      <c r="ED73" s="48" t="str">
        <f t="shared" si="57"/>
        <v/>
      </c>
      <c r="EE73" s="24">
        <f t="shared" si="38"/>
        <v>1.1526369052972281E-5</v>
      </c>
      <c r="EF73" s="25">
        <f t="shared" si="39"/>
        <v>3.0123773680803845E-6</v>
      </c>
      <c r="EG73" s="43">
        <f t="shared" si="40"/>
        <v>5.2155964449136457E-5</v>
      </c>
      <c r="EH73" s="44">
        <f t="shared" si="41"/>
        <v>1.3630784004479647E-5</v>
      </c>
      <c r="EI73" s="43">
        <f t="shared" si="42"/>
        <v>1.3439067010283669E-6</v>
      </c>
      <c r="EJ73" s="43">
        <f t="shared" si="43"/>
        <v>3.5122544770033055E-7</v>
      </c>
      <c r="EK73" s="47"/>
      <c r="EL73" s="47"/>
      <c r="EM73" s="47" t="str">
        <f t="shared" si="58"/>
        <v/>
      </c>
      <c r="EN73" s="48" t="str">
        <f t="shared" si="59"/>
        <v/>
      </c>
      <c r="EO73" s="24">
        <f t="shared" si="44"/>
        <v>3.4742150719797876E-5</v>
      </c>
      <c r="EP73" s="25">
        <f t="shared" si="45"/>
        <v>1.2082505730305582E-5</v>
      </c>
      <c r="EQ73" s="43">
        <f t="shared" si="46"/>
        <v>4.9543634672296295E-5</v>
      </c>
      <c r="ER73" s="44">
        <f t="shared" si="47"/>
        <v>1.72301149303076E-5</v>
      </c>
      <c r="ES73" s="43">
        <f t="shared" si="48"/>
        <v>1.8317392128183437E-5</v>
      </c>
      <c r="ET73" s="43">
        <f t="shared" si="49"/>
        <v>6.3703596572940751E-6</v>
      </c>
      <c r="EU73" s="47"/>
      <c r="EV73" s="47"/>
      <c r="EW73" s="47" t="str">
        <f t="shared" si="60"/>
        <v/>
      </c>
      <c r="EX73" s="48" t="str">
        <f t="shared" si="61"/>
        <v/>
      </c>
      <c r="EY73" s="24">
        <f t="shared" si="50"/>
        <v>2.2019702207136511E-3</v>
      </c>
      <c r="EZ73" s="25">
        <f t="shared" si="51"/>
        <v>6.6451033410367039E-4</v>
      </c>
      <c r="FA73" s="43">
        <f t="shared" si="52"/>
        <v>8.5788272922688869E-3</v>
      </c>
      <c r="FB73" s="43">
        <f t="shared" si="53"/>
        <v>2.5889175687197528E-3</v>
      </c>
      <c r="FC73" s="43">
        <f t="shared" si="54"/>
        <v>8.3274842734181527E-4</v>
      </c>
      <c r="FD73" s="43">
        <f t="shared" si="55"/>
        <v>2.5130672997833296E-4</v>
      </c>
      <c r="FE73" s="47"/>
      <c r="FF73" s="47"/>
      <c r="FG73" s="47" t="str">
        <f t="shared" si="62"/>
        <v/>
      </c>
      <c r="FH73" s="48" t="str">
        <f t="shared" si="63"/>
        <v/>
      </c>
    </row>
    <row r="74" spans="1:164" x14ac:dyDescent="0.35">
      <c r="A74" s="6" t="s">
        <v>103</v>
      </c>
      <c r="B74" s="11">
        <v>21.595751494746001</v>
      </c>
      <c r="C74" s="11">
        <v>6.1491234658477403</v>
      </c>
      <c r="D74" s="11">
        <v>21.679750419056699</v>
      </c>
      <c r="E74" s="11">
        <v>5.5875986218488294E-3</v>
      </c>
      <c r="F74" s="11">
        <v>2.2152162812565801E-4</v>
      </c>
      <c r="G74" s="11">
        <v>1.5763639402565699E-2</v>
      </c>
      <c r="H74" s="11">
        <v>0.52763010607754901</v>
      </c>
      <c r="I74" s="11">
        <v>1.1160797716399801E-2</v>
      </c>
      <c r="J74" s="11">
        <v>6.0506554457195796E-4</v>
      </c>
      <c r="K74" s="11">
        <v>6.9572108209508699E-3</v>
      </c>
      <c r="L74" s="11">
        <v>1.55559417562698</v>
      </c>
      <c r="M74" s="11">
        <v>0.11886414858281399</v>
      </c>
      <c r="N74" s="11">
        <v>2.6896080206784002E-2</v>
      </c>
      <c r="O74" s="11">
        <v>2.9875168069431499</v>
      </c>
      <c r="P74" s="11">
        <v>0</v>
      </c>
      <c r="Q74" s="11">
        <v>1.1915071942671001</v>
      </c>
      <c r="R74" s="11">
        <v>0.93646720019055796</v>
      </c>
      <c r="S74" s="11">
        <v>3.3211745180586698E-3</v>
      </c>
      <c r="T74" s="11">
        <v>0.26192707974033297</v>
      </c>
      <c r="U74" s="11">
        <v>0.10644413305649901</v>
      </c>
      <c r="V74" s="11">
        <v>6.6884503718401697E-2</v>
      </c>
      <c r="W74" s="11">
        <v>1.28437332204448</v>
      </c>
      <c r="X74" s="11">
        <v>0.11571754149515</v>
      </c>
      <c r="Y74" s="11">
        <v>0.227837260250047</v>
      </c>
      <c r="Z74" s="11">
        <v>0.13287142959013701</v>
      </c>
      <c r="AA74" s="11">
        <v>7.8849712939769705E-3</v>
      </c>
      <c r="AB74" s="11">
        <v>3.1663536262164197E-3</v>
      </c>
      <c r="AC74" s="11">
        <v>4.7058750360691501E-2</v>
      </c>
      <c r="AD74" s="11">
        <v>2.0318636106814998E-3</v>
      </c>
      <c r="AE74" s="11">
        <v>2.66237827166942E-3</v>
      </c>
      <c r="AF74" s="11">
        <v>4.9500533707283099E-4</v>
      </c>
      <c r="AG74" s="11">
        <v>9.3325381467137501E-3</v>
      </c>
      <c r="AH74" s="11">
        <v>0.22200795173666898</v>
      </c>
      <c r="AI74" s="11">
        <v>0.258327229190213</v>
      </c>
      <c r="AJ74" s="11">
        <v>0.19553290437186702</v>
      </c>
      <c r="AK74" s="11">
        <v>0.13766472826692</v>
      </c>
      <c r="AL74" s="11">
        <v>6.0664969309614798E-2</v>
      </c>
      <c r="AM74" s="11">
        <v>0.464210688595598</v>
      </c>
      <c r="AN74" s="11">
        <v>1.02335323833682E-3</v>
      </c>
      <c r="AO74" s="11">
        <v>0.37205640935960699</v>
      </c>
      <c r="AP74" s="11">
        <v>1.3713300115960399E-2</v>
      </c>
      <c r="AQ74" s="11">
        <v>0.30966080146569802</v>
      </c>
      <c r="AR74" s="11">
        <v>8.322730463958981E-3</v>
      </c>
      <c r="AS74" s="11">
        <v>2.6214624744460003E-2</v>
      </c>
      <c r="AT74" s="11">
        <v>8.6982346424034299E-3</v>
      </c>
      <c r="AU74" s="11">
        <v>0.93020481029117308</v>
      </c>
      <c r="AV74" s="11">
        <v>9.3729941717882695E-2</v>
      </c>
      <c r="AW74" s="11">
        <v>2.0758507694520902E-2</v>
      </c>
      <c r="AX74" s="11">
        <v>0.76119553417277397</v>
      </c>
      <c r="AY74" s="11">
        <v>1.1283677947129499E-2</v>
      </c>
      <c r="AZ74" s="11">
        <v>0</v>
      </c>
      <c r="BA74" s="11">
        <v>8.3333697031517009E-2</v>
      </c>
      <c r="BB74" s="11">
        <v>2.5813183632591899E-2</v>
      </c>
      <c r="BC74" s="11">
        <v>5.1278515228649603E-2</v>
      </c>
      <c r="BD74" s="11">
        <v>1.5863587984891001</v>
      </c>
      <c r="BE74" s="11">
        <v>4.89080851624836E-2</v>
      </c>
      <c r="BF74" s="11">
        <v>3.6095813115115699E-2</v>
      </c>
      <c r="BG74" s="11">
        <v>6.7750167853944897E-4</v>
      </c>
      <c r="BH74" s="11">
        <v>4.0307467740975503E-2</v>
      </c>
      <c r="BI74" s="11">
        <v>9.9257294388652006E-3</v>
      </c>
      <c r="BJ74" s="11">
        <v>0</v>
      </c>
      <c r="BK74" s="11">
        <v>0.53014231391118305</v>
      </c>
      <c r="BL74" s="11">
        <v>1.7483295511110299E-2</v>
      </c>
      <c r="BM74" s="11">
        <v>7.7809233885611298E-3</v>
      </c>
      <c r="BN74" s="11">
        <v>9.0352188407365794E-2</v>
      </c>
      <c r="BO74" s="11">
        <v>0.62675142216907609</v>
      </c>
      <c r="BP74" s="11">
        <v>4.2911594935457495E-3</v>
      </c>
      <c r="BQ74" s="11">
        <v>13.275200281469399</v>
      </c>
      <c r="BR74" s="11">
        <v>1.5033916868924799</v>
      </c>
      <c r="BS74" s="11">
        <v>9.2969665239647199</v>
      </c>
      <c r="BT74" s="11">
        <v>0.54845145477556101</v>
      </c>
      <c r="BU74" s="11">
        <v>0.84273994095159399</v>
      </c>
      <c r="BV74" s="11">
        <v>8.0283868945231909</v>
      </c>
      <c r="BW74" s="11">
        <v>0.64216400466438106</v>
      </c>
      <c r="BX74" s="11">
        <v>0.62854366216039292</v>
      </c>
      <c r="BY74" s="11">
        <v>0.99295070020919596</v>
      </c>
      <c r="BZ74" s="11">
        <v>3.5712676978802804</v>
      </c>
      <c r="CA74" s="11">
        <v>0.94632408463777906</v>
      </c>
      <c r="CB74" s="11">
        <v>3.5542176489552997E-2</v>
      </c>
      <c r="CC74" s="11">
        <v>1.4896927161217299E-2</v>
      </c>
      <c r="CD74" s="11">
        <v>8.1524033708578608E-3</v>
      </c>
      <c r="CE74" s="11">
        <v>4.2249153049541598E-2</v>
      </c>
      <c r="CF74" s="11">
        <v>0.20610434762459401</v>
      </c>
      <c r="CG74" s="11">
        <v>0.22801820790279101</v>
      </c>
      <c r="CH74" s="11">
        <v>3.9723999737900001E-2</v>
      </c>
      <c r="CI74" s="11">
        <v>2.71669789947055E-2</v>
      </c>
      <c r="CJ74" s="11">
        <v>2.4257007166481499E-2</v>
      </c>
      <c r="CK74" s="11">
        <v>0.82244779365069398</v>
      </c>
      <c r="CL74" s="11">
        <v>1.1565947336851599E-2</v>
      </c>
      <c r="CM74" s="11">
        <v>0.72275539131333799</v>
      </c>
      <c r="CN74" s="11">
        <v>0.48924846371552899</v>
      </c>
      <c r="CO74" s="11">
        <v>0.35223094263410498</v>
      </c>
      <c r="CP74" s="11">
        <v>1.3440941325003299</v>
      </c>
      <c r="CQ74" s="11">
        <v>2.9254785470544101E-4</v>
      </c>
      <c r="CR74" s="11">
        <v>4.1443332728582298</v>
      </c>
      <c r="CS74" s="11">
        <v>7.1222317735717402</v>
      </c>
      <c r="CT74" s="11">
        <v>6.4436033264499001E-3</v>
      </c>
      <c r="CU74" s="11">
        <v>1.9310985405409298</v>
      </c>
      <c r="CV74" s="11">
        <v>1.89774647273557</v>
      </c>
      <c r="CW74" s="11">
        <v>2.2077183151542199</v>
      </c>
      <c r="CX74" s="11">
        <v>0.21291997113477298</v>
      </c>
      <c r="CY74" s="11">
        <v>1.9473461448581602</v>
      </c>
      <c r="CZ74" s="11">
        <v>1.22137277045318</v>
      </c>
      <c r="DA74" s="11">
        <v>0.55297992651231709</v>
      </c>
      <c r="DB74" s="11">
        <v>7.7827275462325499E-2</v>
      </c>
      <c r="DC74" s="11">
        <v>4.6598899264947606</v>
      </c>
      <c r="DD74" s="11">
        <v>1.8940281384840301</v>
      </c>
      <c r="DE74" s="11">
        <v>0.13378276325662</v>
      </c>
      <c r="DF74" s="11">
        <v>2.51707874826874</v>
      </c>
      <c r="DG74" s="11">
        <v>3.7840617033582297E-2</v>
      </c>
      <c r="DH74" s="11">
        <v>1.0930492879892599</v>
      </c>
      <c r="DI74" s="11">
        <v>0.39980896854909298</v>
      </c>
      <c r="DJ74" s="11">
        <v>0.72285081823667108</v>
      </c>
      <c r="DK74" s="11">
        <v>3.3144076609463106E-2</v>
      </c>
      <c r="DL74" s="10">
        <v>143.59480048622601</v>
      </c>
      <c r="DM74" s="11">
        <v>141.483326169397</v>
      </c>
      <c r="DN74" s="11">
        <v>11.231219713544899</v>
      </c>
      <c r="DO74" s="11">
        <v>10.848695673504</v>
      </c>
      <c r="DP74" s="11">
        <v>4.0970172434249301</v>
      </c>
      <c r="DQ74" s="11">
        <v>4.56602829625567</v>
      </c>
      <c r="DR74" s="11">
        <v>1.5842225502127E-3</v>
      </c>
      <c r="DS74" s="11">
        <v>178.53492220985601</v>
      </c>
      <c r="DT74" s="10">
        <v>494.357594014759</v>
      </c>
      <c r="DW74" s="50">
        <f t="shared" si="34"/>
        <v>0.24186376018623362</v>
      </c>
      <c r="DX74" s="25">
        <f t="shared" si="35"/>
        <v>7.0336118821373528E-2</v>
      </c>
      <c r="DY74" s="43">
        <f t="shared" si="36"/>
        <v>6.2822472244160572</v>
      </c>
      <c r="DZ74" s="43">
        <f t="shared" si="37"/>
        <v>1.8269330093170451</v>
      </c>
      <c r="EA74" s="45"/>
      <c r="EB74" s="45"/>
      <c r="EC74" s="47" t="str">
        <f t="shared" si="56"/>
        <v/>
      </c>
      <c r="ED74" s="48" t="str">
        <f t="shared" si="57"/>
        <v/>
      </c>
      <c r="EE74" s="24">
        <f t="shared" si="38"/>
        <v>7.3932998456915339E-2</v>
      </c>
      <c r="EF74" s="25">
        <f t="shared" si="39"/>
        <v>1.9322137811343367E-2</v>
      </c>
      <c r="EG74" s="43">
        <f t="shared" si="40"/>
        <v>0.3345413305278982</v>
      </c>
      <c r="EH74" s="44">
        <f t="shared" si="41"/>
        <v>8.7431239459565074E-2</v>
      </c>
      <c r="EI74" s="43">
        <f t="shared" si="42"/>
        <v>8.6201518966414602E-3</v>
      </c>
      <c r="EJ74" s="43">
        <f t="shared" si="43"/>
        <v>2.252847393964176E-3</v>
      </c>
      <c r="EK74" s="47"/>
      <c r="EL74" s="47"/>
      <c r="EM74" s="47" t="str">
        <f t="shared" si="58"/>
        <v/>
      </c>
      <c r="EN74" s="48" t="str">
        <f t="shared" si="59"/>
        <v/>
      </c>
      <c r="EO74" s="24">
        <f t="shared" si="44"/>
        <v>0.24825518055694681</v>
      </c>
      <c r="EP74" s="25">
        <f t="shared" si="45"/>
        <v>8.6337333167691918E-2</v>
      </c>
      <c r="EQ74" s="43">
        <f t="shared" si="46"/>
        <v>0.3540213750788162</v>
      </c>
      <c r="ER74" s="44">
        <f t="shared" si="47"/>
        <v>0.1231203366636406</v>
      </c>
      <c r="ES74" s="43">
        <f t="shared" si="48"/>
        <v>0.13088963682156957</v>
      </c>
      <c r="ET74" s="43">
        <f t="shared" si="49"/>
        <v>4.5520347882004444E-2</v>
      </c>
      <c r="EU74" s="47"/>
      <c r="EV74" s="47"/>
      <c r="EW74" s="47" t="str">
        <f t="shared" si="60"/>
        <v/>
      </c>
      <c r="EX74" s="48" t="str">
        <f t="shared" si="61"/>
        <v/>
      </c>
      <c r="EY74" s="24">
        <f t="shared" si="50"/>
        <v>0.41245040963740592</v>
      </c>
      <c r="EZ74" s="25">
        <f t="shared" si="51"/>
        <v>0.12446923983400679</v>
      </c>
      <c r="FA74" s="43">
        <f t="shared" si="52"/>
        <v>1.6068976762810605</v>
      </c>
      <c r="FB74" s="43">
        <f t="shared" si="53"/>
        <v>0.48492940626139286</v>
      </c>
      <c r="FC74" s="43">
        <f t="shared" si="54"/>
        <v>0.15598186876056871</v>
      </c>
      <c r="FD74" s="43">
        <f t="shared" si="55"/>
        <v>4.7072191417106113E-2</v>
      </c>
      <c r="FE74" s="47"/>
      <c r="FF74" s="47"/>
      <c r="FG74" s="47" t="str">
        <f t="shared" si="62"/>
        <v/>
      </c>
      <c r="FH74" s="48" t="str">
        <f t="shared" si="63"/>
        <v/>
      </c>
    </row>
    <row r="75" spans="1:164" x14ac:dyDescent="0.35">
      <c r="A75" s="6" t="s">
        <v>104</v>
      </c>
      <c r="B75" s="11">
        <v>9.0409042691754493</v>
      </c>
      <c r="C75" s="11">
        <v>2.5538973190515</v>
      </c>
      <c r="D75" s="11">
        <v>3.3676041839993602</v>
      </c>
      <c r="E75" s="11">
        <v>4.0328381272067997E-4</v>
      </c>
      <c r="F75" s="11">
        <v>3.7437717306605502E-3</v>
      </c>
      <c r="G75" s="11">
        <v>7.5041180700570601E-2</v>
      </c>
      <c r="H75" s="11">
        <v>0.48425762329884298</v>
      </c>
      <c r="I75" s="11">
        <v>8.8913973870877305E-3</v>
      </c>
      <c r="J75" s="11">
        <v>2.0930777974316001E-2</v>
      </c>
      <c r="K75" s="11">
        <v>8.4835321688264999E-3</v>
      </c>
      <c r="L75" s="11">
        <v>1.1229703828094202</v>
      </c>
      <c r="M75" s="11">
        <v>5.0598711940161793E-2</v>
      </c>
      <c r="N75" s="11">
        <v>1.12309089308756E-2</v>
      </c>
      <c r="O75" s="11">
        <v>1.6714283722451102</v>
      </c>
      <c r="P75" s="11">
        <v>0</v>
      </c>
      <c r="Q75" s="11">
        <v>0.91524245417357697</v>
      </c>
      <c r="R75" s="11">
        <v>1.4867331192762601</v>
      </c>
      <c r="S75" s="11">
        <v>1.25378968150371E-2</v>
      </c>
      <c r="T75" s="11">
        <v>0.32153696500321299</v>
      </c>
      <c r="U75" s="11">
        <v>0.438446223060865</v>
      </c>
      <c r="V75" s="11">
        <v>0.13394533960746099</v>
      </c>
      <c r="W75" s="11">
        <v>0.59329565634526493</v>
      </c>
      <c r="X75" s="11">
        <v>0.152741909041096</v>
      </c>
      <c r="Y75" s="11">
        <v>7.5913722397586508E-2</v>
      </c>
      <c r="Z75" s="11">
        <v>0.96454110289906003</v>
      </c>
      <c r="AA75" s="11">
        <v>2.6457774580070101E-3</v>
      </c>
      <c r="AB75" s="11">
        <v>5.7160148757750707E-3</v>
      </c>
      <c r="AC75" s="11">
        <v>4.6503708140425398E-2</v>
      </c>
      <c r="AD75" s="11">
        <v>1.4611733858029799E-3</v>
      </c>
      <c r="AE75" s="11">
        <v>6.2477869223658998E-3</v>
      </c>
      <c r="AF75" s="11">
        <v>5.0226567278991397E-3</v>
      </c>
      <c r="AG75" s="11">
        <v>2.3111971780802598E-2</v>
      </c>
      <c r="AH75" s="11">
        <v>0.24071695386374098</v>
      </c>
      <c r="AI75" s="11">
        <v>4.4363148922706298E-2</v>
      </c>
      <c r="AJ75" s="11">
        <v>9.29217871456154E-3</v>
      </c>
      <c r="AK75" s="11">
        <v>0.17886119102895198</v>
      </c>
      <c r="AL75" s="11">
        <v>1.4747772935884E-2</v>
      </c>
      <c r="AM75" s="11">
        <v>7.8716624203875596E-2</v>
      </c>
      <c r="AN75" s="11">
        <v>3.3422135949982905E-4</v>
      </c>
      <c r="AO75" s="11">
        <v>0.34724465470642496</v>
      </c>
      <c r="AP75" s="11">
        <v>8.57919585357916E-3</v>
      </c>
      <c r="AQ75" s="11">
        <v>0.32035580300016397</v>
      </c>
      <c r="AR75" s="11">
        <v>5.0388497909014097E-2</v>
      </c>
      <c r="AS75" s="11">
        <v>0.159975581762244</v>
      </c>
      <c r="AT75" s="11">
        <v>3.7228729733184196E-2</v>
      </c>
      <c r="AU75" s="11">
        <v>0.83003784205801001</v>
      </c>
      <c r="AV75" s="11">
        <v>9.5864399680894413E-2</v>
      </c>
      <c r="AW75" s="11">
        <v>6.6072550285781004E-2</v>
      </c>
      <c r="AX75" s="11">
        <v>0.620912620337147</v>
      </c>
      <c r="AY75" s="11">
        <v>0.11410637652257401</v>
      </c>
      <c r="AZ75" s="11">
        <v>0</v>
      </c>
      <c r="BA75" s="11">
        <v>0.54358231240830901</v>
      </c>
      <c r="BB75" s="11">
        <v>0.17420502960362599</v>
      </c>
      <c r="BC75" s="11">
        <v>0.16647456999673199</v>
      </c>
      <c r="BD75" s="11">
        <v>0.28484468172217497</v>
      </c>
      <c r="BE75" s="11">
        <v>4.2638299996263396E-2</v>
      </c>
      <c r="BF75" s="11">
        <v>0.24341297117119801</v>
      </c>
      <c r="BG75" s="11">
        <v>0.19005228424551698</v>
      </c>
      <c r="BH75" s="11">
        <v>7.9862167674081996E-2</v>
      </c>
      <c r="BI75" s="11">
        <v>4.1634156669018499E-2</v>
      </c>
      <c r="BJ75" s="11">
        <v>0</v>
      </c>
      <c r="BK75" s="11">
        <v>0.62379268779142394</v>
      </c>
      <c r="BL75" s="11">
        <v>6.8587819531346295E-2</v>
      </c>
      <c r="BM75" s="11">
        <v>5.7772727131168398E-2</v>
      </c>
      <c r="BN75" s="11">
        <v>0.14221557866394499</v>
      </c>
      <c r="BO75" s="11">
        <v>1.76574756995588</v>
      </c>
      <c r="BP75" s="11">
        <v>1.1516273023944699E-2</v>
      </c>
      <c r="BQ75" s="11">
        <v>0.746840457741897</v>
      </c>
      <c r="BR75" s="11">
        <v>13.781362371748001</v>
      </c>
      <c r="BS75" s="11">
        <v>3.77917225763967</v>
      </c>
      <c r="BT75" s="11">
        <v>0.83169325218429691</v>
      </c>
      <c r="BU75" s="11">
        <v>3.0086525698124502</v>
      </c>
      <c r="BV75" s="11">
        <v>11.937811855327999</v>
      </c>
      <c r="BW75" s="11">
        <v>4.4834030312288098</v>
      </c>
      <c r="BX75" s="11">
        <v>2.0737283085563001</v>
      </c>
      <c r="BY75" s="11">
        <v>0.50338244532250997</v>
      </c>
      <c r="BZ75" s="11">
        <v>1.9280104151839801</v>
      </c>
      <c r="CA75" s="11">
        <v>2.7712512713296502</v>
      </c>
      <c r="CB75" s="11">
        <v>9.0129747202063501E-2</v>
      </c>
      <c r="CC75" s="11">
        <v>0.108639253860821</v>
      </c>
      <c r="CD75" s="11">
        <v>3.5805875096804496E-2</v>
      </c>
      <c r="CE75" s="11">
        <v>0.28665700725045701</v>
      </c>
      <c r="CF75" s="11">
        <v>1.1830893726924299</v>
      </c>
      <c r="CG75" s="11">
        <v>1.3708830165983099E-2</v>
      </c>
      <c r="CH75" s="11">
        <v>5.6568027453878802E-2</v>
      </c>
      <c r="CI75" s="11">
        <v>5.7575991277534306E-3</v>
      </c>
      <c r="CJ75" s="11">
        <v>1.1645828526852699E-2</v>
      </c>
      <c r="CK75" s="11">
        <v>5.4591719559527894</v>
      </c>
      <c r="CL75" s="11">
        <v>6.4946431204643599E-4</v>
      </c>
      <c r="CM75" s="11">
        <v>0.32750361426150398</v>
      </c>
      <c r="CN75" s="11">
        <v>0.25200945129160701</v>
      </c>
      <c r="CO75" s="11">
        <v>0.88714793966804306</v>
      </c>
      <c r="CP75" s="11">
        <v>0.47159730146428797</v>
      </c>
      <c r="CQ75" s="11">
        <v>8.5152620647336796</v>
      </c>
      <c r="CR75" s="11">
        <v>1.99681314883225</v>
      </c>
      <c r="CS75" s="11">
        <v>6.3727839539131397</v>
      </c>
      <c r="CT75" s="11">
        <v>2.7183159996008799</v>
      </c>
      <c r="CU75" s="11">
        <v>4.1012709552101896</v>
      </c>
      <c r="CV75" s="11">
        <v>4.0134435464777001</v>
      </c>
      <c r="CW75" s="11">
        <v>0.47065522136756299</v>
      </c>
      <c r="CX75" s="11">
        <v>0.220186144347362</v>
      </c>
      <c r="CY75" s="11">
        <v>2.4143779168487898</v>
      </c>
      <c r="CZ75" s="11">
        <v>0.64514259837798404</v>
      </c>
      <c r="DA75" s="11">
        <v>0.46692102351593695</v>
      </c>
      <c r="DB75" s="11">
        <v>1.15678536078257</v>
      </c>
      <c r="DC75" s="11">
        <v>15.945545223346601</v>
      </c>
      <c r="DD75" s="11">
        <v>2.5990717505005101</v>
      </c>
      <c r="DE75" s="11">
        <v>1.0756520865166102</v>
      </c>
      <c r="DF75" s="11">
        <v>0.26829718553326404</v>
      </c>
      <c r="DG75" s="11">
        <v>2.3508324070556499E-2</v>
      </c>
      <c r="DH75" s="11">
        <v>0.34520279002995702</v>
      </c>
      <c r="DI75" s="11">
        <v>0.205620555294274</v>
      </c>
      <c r="DJ75" s="11">
        <v>0.64566274744281194</v>
      </c>
      <c r="DK75" s="11">
        <v>3.0374639468823503E-2</v>
      </c>
      <c r="DL75" s="10">
        <v>140.52644940621298</v>
      </c>
      <c r="DM75" s="11">
        <v>5.9500084806106202</v>
      </c>
      <c r="DN75" s="11">
        <v>6.6587375464441303</v>
      </c>
      <c r="DO75" s="11">
        <v>1.7022986347119702</v>
      </c>
      <c r="DP75" s="11">
        <v>0.147384148827781</v>
      </c>
      <c r="DQ75" s="11">
        <v>0.41680683663963003</v>
      </c>
      <c r="DR75" s="11">
        <v>1.6254848639151301E-3</v>
      </c>
      <c r="DS75" s="11">
        <v>26.912215452140902</v>
      </c>
      <c r="DT75" s="10">
        <v>182.31552599045102</v>
      </c>
      <c r="DW75" s="50">
        <f t="shared" si="34"/>
        <v>9.8316457337788821E-2</v>
      </c>
      <c r="DX75" s="25">
        <f t="shared" si="35"/>
        <v>2.8591294620089244E-2</v>
      </c>
      <c r="DY75" s="43">
        <f t="shared" si="36"/>
        <v>2.5537033359158814</v>
      </c>
      <c r="DZ75" s="43">
        <f t="shared" si="37"/>
        <v>0.74263949725751788</v>
      </c>
      <c r="EA75" s="45"/>
      <c r="EB75" s="45"/>
      <c r="EC75" s="47" t="str">
        <f t="shared" si="56"/>
        <v/>
      </c>
      <c r="ED75" s="48" t="str">
        <f t="shared" si="57"/>
        <v/>
      </c>
      <c r="EE75" s="24">
        <f t="shared" si="38"/>
        <v>0.11211489256698476</v>
      </c>
      <c r="EF75" s="25">
        <f t="shared" si="39"/>
        <v>2.9300846037587029E-2</v>
      </c>
      <c r="EG75" s="43">
        <f t="shared" si="40"/>
        <v>0.50731156742153227</v>
      </c>
      <c r="EH75" s="44">
        <f t="shared" si="41"/>
        <v>0.13258415353896139</v>
      </c>
      <c r="EI75" s="43">
        <f t="shared" si="42"/>
        <v>1.3071935725239753E-2</v>
      </c>
      <c r="EJ75" s="43">
        <f t="shared" si="43"/>
        <v>3.4163059637205926E-3</v>
      </c>
      <c r="EK75" s="47"/>
      <c r="EL75" s="47"/>
      <c r="EM75" s="47" t="str">
        <f t="shared" si="58"/>
        <v/>
      </c>
      <c r="EN75" s="48" t="str">
        <f t="shared" si="59"/>
        <v/>
      </c>
      <c r="EO75" s="24">
        <f t="shared" si="44"/>
        <v>0.88629190412943026</v>
      </c>
      <c r="EP75" s="25">
        <f t="shared" si="45"/>
        <v>0.30823155125698526</v>
      </c>
      <c r="EQ75" s="43">
        <f t="shared" si="46"/>
        <v>1.2638861268361283</v>
      </c>
      <c r="ER75" s="44">
        <f t="shared" si="47"/>
        <v>0.43954997182281791</v>
      </c>
      <c r="ES75" s="43">
        <f t="shared" si="48"/>
        <v>0.46728702776370845</v>
      </c>
      <c r="ET75" s="43">
        <f t="shared" si="49"/>
        <v>0.16251147593563023</v>
      </c>
      <c r="EU75" s="47"/>
      <c r="EV75" s="47"/>
      <c r="EW75" s="47" t="str">
        <f t="shared" si="60"/>
        <v/>
      </c>
      <c r="EX75" s="48" t="str">
        <f t="shared" si="61"/>
        <v/>
      </c>
      <c r="EY75" s="24">
        <f t="shared" si="50"/>
        <v>0.6132932374326906</v>
      </c>
      <c r="EZ75" s="25">
        <f t="shared" si="51"/>
        <v>0.18507956659733418</v>
      </c>
      <c r="FA75" s="43">
        <f t="shared" si="52"/>
        <v>2.3893768925477685</v>
      </c>
      <c r="FB75" s="43">
        <f t="shared" si="53"/>
        <v>0.72106589918001618</v>
      </c>
      <c r="FC75" s="43">
        <f t="shared" si="54"/>
        <v>0.23193727788285953</v>
      </c>
      <c r="FD75" s="43">
        <f t="shared" si="55"/>
        <v>6.9994006534331563E-2</v>
      </c>
      <c r="FE75" s="47"/>
      <c r="FF75" s="47"/>
      <c r="FG75" s="47" t="str">
        <f t="shared" si="62"/>
        <v/>
      </c>
      <c r="FH75" s="48" t="str">
        <f t="shared" si="63"/>
        <v/>
      </c>
    </row>
    <row r="76" spans="1:164" x14ac:dyDescent="0.35">
      <c r="A76" s="6" t="s">
        <v>105</v>
      </c>
      <c r="B76" s="11">
        <v>7.6701778031816001</v>
      </c>
      <c r="C76" s="11">
        <v>1.7447308590636399</v>
      </c>
      <c r="D76" s="11">
        <v>4.3908362512750196</v>
      </c>
      <c r="E76" s="11">
        <v>1.90553983796273E-2</v>
      </c>
      <c r="F76" s="11">
        <v>1.2727753100510299E-3</v>
      </c>
      <c r="G76" s="11">
        <v>3.7718490885460899E-2</v>
      </c>
      <c r="H76" s="11">
        <v>1.2643574556898101</v>
      </c>
      <c r="I76" s="11">
        <v>3.5209025379757501E-2</v>
      </c>
      <c r="J76" s="11">
        <v>5.4602401246169399E-2</v>
      </c>
      <c r="K76" s="11">
        <v>0.13278047341215299</v>
      </c>
      <c r="L76" s="11">
        <v>7.1338658101786097</v>
      </c>
      <c r="M76" s="11">
        <v>0.74456159690664192</v>
      </c>
      <c r="N76" s="11">
        <v>4.5074473111339997E-2</v>
      </c>
      <c r="O76" s="11">
        <v>0.20782149406856101</v>
      </c>
      <c r="P76" s="11">
        <v>0</v>
      </c>
      <c r="Q76" s="11">
        <v>0.103896949896376</v>
      </c>
      <c r="R76" s="11">
        <v>7.3702039823767801E-2</v>
      </c>
      <c r="S76" s="11">
        <v>7.1764686419655596E-4</v>
      </c>
      <c r="T76" s="11">
        <v>2.4261835773682801E-2</v>
      </c>
      <c r="U76" s="11">
        <v>3.6492617469294601E-2</v>
      </c>
      <c r="V76" s="11">
        <v>5.1279265707588704E-3</v>
      </c>
      <c r="W76" s="11">
        <v>0.13880280097374301</v>
      </c>
      <c r="X76" s="11">
        <v>2.1976037870373197E-2</v>
      </c>
      <c r="Y76" s="11">
        <v>1.0362635761813802E-2</v>
      </c>
      <c r="Z76" s="11">
        <v>8.0890578644104691E-2</v>
      </c>
      <c r="AA76" s="11">
        <v>2.5301941458883001E-4</v>
      </c>
      <c r="AB76" s="11">
        <v>3.9349112340907299E-4</v>
      </c>
      <c r="AC76" s="11">
        <v>3.5020591229829403E-3</v>
      </c>
      <c r="AD76" s="11">
        <v>1.45034999107046E-5</v>
      </c>
      <c r="AE76" s="11">
        <v>1.7842490488828198E-4</v>
      </c>
      <c r="AF76" s="11">
        <v>1.09930632309889E-4</v>
      </c>
      <c r="AG76" s="11">
        <v>0.16980624554297902</v>
      </c>
      <c r="AH76" s="11">
        <v>0.49027246819106501</v>
      </c>
      <c r="AI76" s="11">
        <v>9.9439862058138904E-3</v>
      </c>
      <c r="AJ76" s="11">
        <v>2.5933998650741998E-2</v>
      </c>
      <c r="AK76" s="11">
        <v>0.11550245063577801</v>
      </c>
      <c r="AL76" s="11">
        <v>1.37222748039308E-2</v>
      </c>
      <c r="AM76" s="11">
        <v>2.7491327645149197E-2</v>
      </c>
      <c r="AN76" s="11">
        <v>7.2348101531213605E-5</v>
      </c>
      <c r="AO76" s="11">
        <v>3.4991291663854E-2</v>
      </c>
      <c r="AP76" s="11">
        <v>1.08284522961262E-3</v>
      </c>
      <c r="AQ76" s="11">
        <v>3.7768821258866998E-2</v>
      </c>
      <c r="AR76" s="11">
        <v>3.3651582134765199E-3</v>
      </c>
      <c r="AS76" s="11">
        <v>4.8077382654479299E-3</v>
      </c>
      <c r="AT76" s="11">
        <v>3.1087357927013599E-3</v>
      </c>
      <c r="AU76" s="11">
        <v>0.15242428981258002</v>
      </c>
      <c r="AV76" s="11">
        <v>1.2400275285783101E-2</v>
      </c>
      <c r="AW76" s="11">
        <v>2.6795055565745E-3</v>
      </c>
      <c r="AX76" s="11">
        <v>7.7267652749365007E-2</v>
      </c>
      <c r="AY76" s="11">
        <v>6.2048656231772602E-2</v>
      </c>
      <c r="AZ76" s="11">
        <v>0</v>
      </c>
      <c r="BA76" s="11">
        <v>5.4121083781791299E-2</v>
      </c>
      <c r="BB76" s="11">
        <v>3.8159920820795501E-2</v>
      </c>
      <c r="BC76" s="11">
        <v>3.2723004431870796E-2</v>
      </c>
      <c r="BD76" s="11">
        <v>0.12293513034054601</v>
      </c>
      <c r="BE76" s="11">
        <v>3.8909773203201804E-2</v>
      </c>
      <c r="BF76" s="11">
        <v>1.0020696422950299E-2</v>
      </c>
      <c r="BG76" s="11">
        <v>1.44981570204171E-2</v>
      </c>
      <c r="BH76" s="11">
        <v>3.3847325410740203E-2</v>
      </c>
      <c r="BI76" s="11">
        <v>5.9398050332363297E-3</v>
      </c>
      <c r="BJ76" s="11">
        <v>0</v>
      </c>
      <c r="BK76" s="11">
        <v>0.102317672286854</v>
      </c>
      <c r="BL76" s="11">
        <v>5.3470550792566296E-2</v>
      </c>
      <c r="BM76" s="11">
        <v>3.6205818821874201E-2</v>
      </c>
      <c r="BN76" s="11">
        <v>0.10293296224920499</v>
      </c>
      <c r="BO76" s="11">
        <v>2.1993935816338999</v>
      </c>
      <c r="BP76" s="11">
        <v>7.65095980213229E-2</v>
      </c>
      <c r="BQ76" s="11">
        <v>2.0080389713136402</v>
      </c>
      <c r="BR76" s="11">
        <v>0.22308374329001401</v>
      </c>
      <c r="BS76" s="11">
        <v>37.548943015006294</v>
      </c>
      <c r="BT76" s="11">
        <v>15.3206781178108</v>
      </c>
      <c r="BU76" s="11">
        <v>12.486933790919</v>
      </c>
      <c r="BV76" s="11">
        <v>71.018919684360696</v>
      </c>
      <c r="BW76" s="11">
        <v>3.3450706965933299</v>
      </c>
      <c r="BX76" s="11">
        <v>2.68407473061685</v>
      </c>
      <c r="BY76" s="11">
        <v>1.98161098445287</v>
      </c>
      <c r="BZ76" s="11">
        <v>1.3552869549255699</v>
      </c>
      <c r="CA76" s="11">
        <v>0.56703391745178899</v>
      </c>
      <c r="CB76" s="11">
        <v>1.4364300332012401</v>
      </c>
      <c r="CC76" s="11">
        <v>5.7499574002750603E-2</v>
      </c>
      <c r="CD76" s="11">
        <v>8.0467630106032001E-2</v>
      </c>
      <c r="CE76" s="11">
        <v>0.31960102285576902</v>
      </c>
      <c r="CF76" s="11">
        <v>1.0711434720520201</v>
      </c>
      <c r="CG76" s="11">
        <v>9.7458090928932803E-2</v>
      </c>
      <c r="CH76" s="11">
        <v>3.4441405778107399E-2</v>
      </c>
      <c r="CI76" s="11">
        <v>0.10631437564191799</v>
      </c>
      <c r="CJ76" s="11">
        <v>4.29267661247782E-2</v>
      </c>
      <c r="CK76" s="11">
        <v>0.58295929670755797</v>
      </c>
      <c r="CL76" s="11">
        <v>3.7493433842641496E-3</v>
      </c>
      <c r="CM76" s="11">
        <v>0.57762902192576904</v>
      </c>
      <c r="CN76" s="11">
        <v>0.46836274932387301</v>
      </c>
      <c r="CO76" s="11">
        <v>0.42927431584178599</v>
      </c>
      <c r="CP76" s="11">
        <v>0.51631947378467702</v>
      </c>
      <c r="CQ76" s="11">
        <v>31.3870219457324</v>
      </c>
      <c r="CR76" s="11">
        <v>3.0592785163697296</v>
      </c>
      <c r="CS76" s="11">
        <v>2.9395902292122797</v>
      </c>
      <c r="CT76" s="11">
        <v>0.52868748505704699</v>
      </c>
      <c r="CU76" s="11">
        <v>0.70334814860569195</v>
      </c>
      <c r="CV76" s="11">
        <v>0.62985828091584595</v>
      </c>
      <c r="CW76" s="11">
        <v>8.0807040285981007</v>
      </c>
      <c r="CX76" s="11">
        <v>2.92991415804179</v>
      </c>
      <c r="CY76" s="11">
        <v>0.59401057331124796</v>
      </c>
      <c r="CZ76" s="11">
        <v>0.73235074254837096</v>
      </c>
      <c r="DA76" s="11">
        <v>0.27450336243833801</v>
      </c>
      <c r="DB76" s="11">
        <v>8.0411580279650008E-2</v>
      </c>
      <c r="DC76" s="11">
        <v>1.57936897329841</v>
      </c>
      <c r="DD76" s="11">
        <v>0.64907362904169896</v>
      </c>
      <c r="DE76" s="11">
        <v>8.8220013036114597E-2</v>
      </c>
      <c r="DF76" s="11">
        <v>0.20944045239987599</v>
      </c>
      <c r="DG76" s="11">
        <v>3.2826581054019699E-2</v>
      </c>
      <c r="DH76" s="11">
        <v>0.25413288898903302</v>
      </c>
      <c r="DI76" s="11">
        <v>0.60258703924814094</v>
      </c>
      <c r="DJ76" s="11">
        <v>0.54985451718571499</v>
      </c>
      <c r="DK76" s="11">
        <v>1.7852738088255198E-2</v>
      </c>
      <c r="DL76" s="10">
        <v>238.43670901839499</v>
      </c>
      <c r="DM76" s="11">
        <v>0.76635100076457097</v>
      </c>
      <c r="DN76" s="11">
        <v>0.19225634132445998</v>
      </c>
      <c r="DO76" s="11">
        <v>855.014161879021</v>
      </c>
      <c r="DP76" s="11">
        <v>3.4367634394959401</v>
      </c>
      <c r="DQ76" s="11">
        <v>32.917669874694099</v>
      </c>
      <c r="DR76" s="11">
        <v>1.41376269246109E-3</v>
      </c>
      <c r="DS76" s="11">
        <v>134.55228421845499</v>
      </c>
      <c r="DT76" s="10">
        <v>1265.3176095348401</v>
      </c>
      <c r="DW76" s="50">
        <f t="shared" si="34"/>
        <v>0.97684858014903375</v>
      </c>
      <c r="DX76" s="25">
        <f t="shared" si="35"/>
        <v>0.28407619955527003</v>
      </c>
      <c r="DY76" s="43">
        <f t="shared" si="36"/>
        <v>25.372979716311086</v>
      </c>
      <c r="DZ76" s="43">
        <f t="shared" si="37"/>
        <v>7.3786867234867994</v>
      </c>
      <c r="EA76" s="45"/>
      <c r="EB76" s="45"/>
      <c r="EC76" s="47" t="str">
        <f t="shared" si="56"/>
        <v/>
      </c>
      <c r="ED76" s="48" t="str">
        <f t="shared" si="57"/>
        <v/>
      </c>
      <c r="EE76" s="24">
        <f t="shared" si="38"/>
        <v>2.0652760819214726</v>
      </c>
      <c r="EF76" s="25">
        <f t="shared" si="39"/>
        <v>0.53975288310013614</v>
      </c>
      <c r="EG76" s="43">
        <f t="shared" si="40"/>
        <v>9.3452209808058786</v>
      </c>
      <c r="EH76" s="44">
        <f t="shared" si="41"/>
        <v>2.4423417342367917</v>
      </c>
      <c r="EI76" s="43">
        <f t="shared" si="42"/>
        <v>0.2407990194667726</v>
      </c>
      <c r="EJ76" s="43">
        <f t="shared" si="43"/>
        <v>6.2932005140907937E-2</v>
      </c>
      <c r="EK76" s="47"/>
      <c r="EL76" s="47"/>
      <c r="EM76" s="47" t="str">
        <f t="shared" si="58"/>
        <v/>
      </c>
      <c r="EN76" s="48" t="str">
        <f t="shared" si="59"/>
        <v/>
      </c>
      <c r="EO76" s="24">
        <f t="shared" si="44"/>
        <v>3.6784135321352882</v>
      </c>
      <c r="EP76" s="25">
        <f t="shared" si="45"/>
        <v>1.2792660114484931</v>
      </c>
      <c r="EQ76" s="43">
        <f t="shared" si="46"/>
        <v>5.2455582752938446</v>
      </c>
      <c r="ER76" s="44">
        <f t="shared" si="47"/>
        <v>1.8242822222221504</v>
      </c>
      <c r="ES76" s="43">
        <f t="shared" si="48"/>
        <v>1.9394004597229022</v>
      </c>
      <c r="ET76" s="43">
        <f t="shared" si="49"/>
        <v>0.67447802402762635</v>
      </c>
      <c r="EU76" s="47"/>
      <c r="EV76" s="47"/>
      <c r="EW76" s="47" t="str">
        <f t="shared" si="60"/>
        <v/>
      </c>
      <c r="EX76" s="48" t="str">
        <f t="shared" si="61"/>
        <v/>
      </c>
      <c r="EY76" s="24">
        <f t="shared" si="50"/>
        <v>3.6485265222834342</v>
      </c>
      <c r="EZ76" s="25">
        <f t="shared" si="51"/>
        <v>1.1010519377155339</v>
      </c>
      <c r="FA76" s="43">
        <f t="shared" si="52"/>
        <v>14.214578658465127</v>
      </c>
      <c r="FB76" s="43">
        <f t="shared" si="53"/>
        <v>4.2896740040463541</v>
      </c>
      <c r="FC76" s="43">
        <f t="shared" si="54"/>
        <v>1.3798119043416164</v>
      </c>
      <c r="FD76" s="43">
        <f t="shared" si="55"/>
        <v>0.41639948666385923</v>
      </c>
      <c r="FE76" s="47"/>
      <c r="FF76" s="47"/>
      <c r="FG76" s="47" t="str">
        <f t="shared" si="62"/>
        <v/>
      </c>
      <c r="FH76" s="48" t="str">
        <f t="shared" si="63"/>
        <v/>
      </c>
    </row>
    <row r="77" spans="1:164" x14ac:dyDescent="0.35">
      <c r="A77" s="6" t="s">
        <v>106</v>
      </c>
      <c r="B77" s="11">
        <v>4.2968479406784699</v>
      </c>
      <c r="C77" s="11">
        <v>0.95771572837044405</v>
      </c>
      <c r="D77" s="11">
        <v>3.1668175444348901</v>
      </c>
      <c r="E77" s="11">
        <v>1.7355259122927201E-2</v>
      </c>
      <c r="F77" s="11">
        <v>1.2323986265773499E-3</v>
      </c>
      <c r="G77" s="11">
        <v>3.7969380541274397E-2</v>
      </c>
      <c r="H77" s="11">
        <v>0.89628140690228997</v>
      </c>
      <c r="I77" s="11">
        <v>2.3079726491895901E-2</v>
      </c>
      <c r="J77" s="11">
        <v>3.2937358396249103E-2</v>
      </c>
      <c r="K77" s="11">
        <v>7.0374236782367899E-2</v>
      </c>
      <c r="L77" s="11">
        <v>4.1052960736670094</v>
      </c>
      <c r="M77" s="11">
        <v>0.404162599833717</v>
      </c>
      <c r="N77" s="11">
        <v>3.0740060457389997E-2</v>
      </c>
      <c r="O77" s="11">
        <v>0.21465700502645801</v>
      </c>
      <c r="P77" s="11">
        <v>0</v>
      </c>
      <c r="Q77" s="11">
        <v>0.10985744522781099</v>
      </c>
      <c r="R77" s="11">
        <v>7.4684901903028997E-2</v>
      </c>
      <c r="S77" s="11">
        <v>7.2677387098001392E-4</v>
      </c>
      <c r="T77" s="11">
        <v>2.3725285113189398E-2</v>
      </c>
      <c r="U77" s="11">
        <v>3.6285957109121497E-2</v>
      </c>
      <c r="V77" s="11">
        <v>4.8618439566129601E-3</v>
      </c>
      <c r="W77" s="11">
        <v>0.14548854752055801</v>
      </c>
      <c r="X77" s="11">
        <v>2.3637617640753297E-2</v>
      </c>
      <c r="Y77" s="11">
        <v>1.1230661664720599E-2</v>
      </c>
      <c r="Z77" s="11">
        <v>8.6978947295035899E-2</v>
      </c>
      <c r="AA77" s="11">
        <v>2.2956794705989101E-4</v>
      </c>
      <c r="AB77" s="11">
        <v>3.5849462164842799E-4</v>
      </c>
      <c r="AC77" s="11">
        <v>3.5548721172584002E-3</v>
      </c>
      <c r="AD77" s="11">
        <v>1.23752685451812E-5</v>
      </c>
      <c r="AE77" s="11">
        <v>1.7910939361375302E-4</v>
      </c>
      <c r="AF77" s="11">
        <v>1.0756614318371E-4</v>
      </c>
      <c r="AG77" s="11">
        <v>4.1603027574567103E-2</v>
      </c>
      <c r="AH77" s="11">
        <v>0.18548871380106799</v>
      </c>
      <c r="AI77" s="11">
        <v>9.7669662403470497E-3</v>
      </c>
      <c r="AJ77" s="11">
        <v>2.69936288685904E-2</v>
      </c>
      <c r="AK77" s="11">
        <v>0.12958072680140001</v>
      </c>
      <c r="AL77" s="11">
        <v>1.48421016331314E-2</v>
      </c>
      <c r="AM77" s="11">
        <v>3.0217830180346003E-2</v>
      </c>
      <c r="AN77" s="11">
        <v>7.0114656244416E-5</v>
      </c>
      <c r="AO77" s="11">
        <v>3.6535695697546798E-2</v>
      </c>
      <c r="AP77" s="11">
        <v>1.06649342810175E-3</v>
      </c>
      <c r="AQ77" s="11">
        <v>4.0628603283465202E-2</v>
      </c>
      <c r="AR77" s="11">
        <v>3.4357890031660497E-3</v>
      </c>
      <c r="AS77" s="11">
        <v>4.7151716419314297E-3</v>
      </c>
      <c r="AT77" s="11">
        <v>3.1692474566447598E-3</v>
      </c>
      <c r="AU77" s="11">
        <v>0.16461052025162001</v>
      </c>
      <c r="AV77" s="11">
        <v>1.3174173953928101E-2</v>
      </c>
      <c r="AW77" s="11">
        <v>2.5569160098550601E-3</v>
      </c>
      <c r="AX77" s="11">
        <v>8.1719251954619807E-2</v>
      </c>
      <c r="AY77" s="11">
        <v>3.4020534048254399E-2</v>
      </c>
      <c r="AZ77" s="11">
        <v>0</v>
      </c>
      <c r="BA77" s="11">
        <v>5.8112588565282799E-2</v>
      </c>
      <c r="BB77" s="11">
        <v>4.2598131079879503E-2</v>
      </c>
      <c r="BC77" s="11">
        <v>3.6532452597625199E-2</v>
      </c>
      <c r="BD77" s="11">
        <v>0.13086708213297901</v>
      </c>
      <c r="BE77" s="11">
        <v>4.33458853784928E-2</v>
      </c>
      <c r="BF77" s="11">
        <v>1.03745234093263E-2</v>
      </c>
      <c r="BG77" s="11">
        <v>1.5877933176838499E-2</v>
      </c>
      <c r="BH77" s="11">
        <v>2.1956942642947199E-2</v>
      </c>
      <c r="BI77" s="11">
        <v>5.5515455882995104E-3</v>
      </c>
      <c r="BJ77" s="11">
        <v>0</v>
      </c>
      <c r="BK77" s="11">
        <v>8.8023040620469603E-2</v>
      </c>
      <c r="BL77" s="11">
        <v>1.3066181349358099E-2</v>
      </c>
      <c r="BM77" s="11">
        <v>7.6973824015447801E-3</v>
      </c>
      <c r="BN77" s="11">
        <v>4.9903242016358304E-2</v>
      </c>
      <c r="BO77" s="11">
        <v>0.72636087044305997</v>
      </c>
      <c r="BP77" s="11">
        <v>3.6912573941477803E-2</v>
      </c>
      <c r="BQ77" s="11">
        <v>0.48149237791739496</v>
      </c>
      <c r="BR77" s="11">
        <v>0.16790067503925701</v>
      </c>
      <c r="BS77" s="11">
        <v>9.6286878024772911</v>
      </c>
      <c r="BT77" s="11">
        <v>2.8470833552312103</v>
      </c>
      <c r="BU77" s="11">
        <v>3.7256389596516399</v>
      </c>
      <c r="BV77" s="11">
        <v>14.612334152052199</v>
      </c>
      <c r="BW77" s="11">
        <v>2.1887917624966398</v>
      </c>
      <c r="BX77" s="11">
        <v>2.25016425339938</v>
      </c>
      <c r="BY77" s="11">
        <v>1.1416020115429901</v>
      </c>
      <c r="BZ77" s="11">
        <v>1.20880420670665</v>
      </c>
      <c r="CA77" s="11">
        <v>0.49314527449832501</v>
      </c>
      <c r="CB77" s="11">
        <v>0.79895845938198395</v>
      </c>
      <c r="CC77" s="11">
        <v>6.10283043328066E-2</v>
      </c>
      <c r="CD77" s="11">
        <v>8.5515839909812E-2</v>
      </c>
      <c r="CE77" s="11">
        <v>0.31590655719676297</v>
      </c>
      <c r="CF77" s="11">
        <v>0.68786686699997901</v>
      </c>
      <c r="CG77" s="11">
        <v>9.9423791906598794E-2</v>
      </c>
      <c r="CH77" s="11">
        <v>3.6298840316387304E-2</v>
      </c>
      <c r="CI77" s="11">
        <v>7.11642992123242E-2</v>
      </c>
      <c r="CJ77" s="11">
        <v>3.3069692999261303E-2</v>
      </c>
      <c r="CK77" s="11">
        <v>0.44583077349112199</v>
      </c>
      <c r="CL77" s="11">
        <v>3.0599320555859599E-3</v>
      </c>
      <c r="CM77" s="11">
        <v>0.50723350943202394</v>
      </c>
      <c r="CN77" s="11">
        <v>0.37877728148226497</v>
      </c>
      <c r="CO77" s="11">
        <v>0.42945636622908101</v>
      </c>
      <c r="CP77" s="11">
        <v>0.50114102676250694</v>
      </c>
      <c r="CQ77" s="11">
        <v>16.5384460096856</v>
      </c>
      <c r="CR77" s="11">
        <v>2.15163659749284</v>
      </c>
      <c r="CS77" s="11">
        <v>2.9135938464380202</v>
      </c>
      <c r="CT77" s="11">
        <v>0.459506231119996</v>
      </c>
      <c r="CU77" s="11">
        <v>0.67805696075023203</v>
      </c>
      <c r="CV77" s="11">
        <v>0.60252396503422001</v>
      </c>
      <c r="CW77" s="11">
        <v>4.7599368168106793</v>
      </c>
      <c r="CX77" s="11">
        <v>1.5804553793748801</v>
      </c>
      <c r="CY77" s="11">
        <v>0.50624779452691404</v>
      </c>
      <c r="CZ77" s="11">
        <v>0.62176227827581099</v>
      </c>
      <c r="DA77" s="11">
        <v>0.21114627286239698</v>
      </c>
      <c r="DB77" s="11">
        <v>7.6904302875969291E-2</v>
      </c>
      <c r="DC77" s="11">
        <v>1.44085855459132</v>
      </c>
      <c r="DD77" s="11">
        <v>0.57536450681346396</v>
      </c>
      <c r="DE77" s="11">
        <v>8.9549977439017991E-2</v>
      </c>
      <c r="DF77" s="11">
        <v>0.23118320817597998</v>
      </c>
      <c r="DG77" s="11">
        <v>3.4970225386293102E-2</v>
      </c>
      <c r="DH77" s="11">
        <v>0.25067370376947301</v>
      </c>
      <c r="DI77" s="11">
        <v>0.64759665472759598</v>
      </c>
      <c r="DJ77" s="11">
        <v>0.53857935363070009</v>
      </c>
      <c r="DK77" s="11">
        <v>1.6612213016466402E-2</v>
      </c>
      <c r="DL77" s="10">
        <v>95.014743793473301</v>
      </c>
      <c r="DM77" s="11">
        <v>0.636530298106325</v>
      </c>
      <c r="DN77" s="11">
        <v>1.8448573796151</v>
      </c>
      <c r="DO77" s="11">
        <v>282.489701762138</v>
      </c>
      <c r="DP77" s="11">
        <v>7.2789336210985898</v>
      </c>
      <c r="DQ77" s="11">
        <v>62.429687391743506</v>
      </c>
      <c r="DR77" s="11">
        <v>1.09279365562764E-3</v>
      </c>
      <c r="DS77" s="11">
        <v>13.421783324343501</v>
      </c>
      <c r="DT77" s="10">
        <v>463.11733036417399</v>
      </c>
      <c r="DW77" s="50">
        <f t="shared" si="34"/>
        <v>0.25049360257063114</v>
      </c>
      <c r="DX77" s="25">
        <f t="shared" si="35"/>
        <v>7.2845753249000611E-2</v>
      </c>
      <c r="DY77" s="43">
        <f t="shared" si="36"/>
        <v>6.5064015306452507</v>
      </c>
      <c r="DZ77" s="43">
        <f t="shared" si="37"/>
        <v>1.8921190624285955</v>
      </c>
      <c r="EA77" s="45"/>
      <c r="EB77" s="45"/>
      <c r="EC77" s="47" t="str">
        <f t="shared" si="56"/>
        <v/>
      </c>
      <c r="ED77" s="48" t="str">
        <f t="shared" si="57"/>
        <v/>
      </c>
      <c r="EE77" s="24">
        <f t="shared" si="38"/>
        <v>0.38379588106873957</v>
      </c>
      <c r="EF77" s="25">
        <f t="shared" si="39"/>
        <v>0.10030374880247402</v>
      </c>
      <c r="EG77" s="43">
        <f t="shared" si="40"/>
        <v>1.7366478755583814</v>
      </c>
      <c r="EH77" s="44">
        <f t="shared" si="41"/>
        <v>0.45386701853936628</v>
      </c>
      <c r="EI77" s="43">
        <f t="shared" si="42"/>
        <v>4.4748337835179813E-2</v>
      </c>
      <c r="EJ77" s="43">
        <f t="shared" si="43"/>
        <v>1.1694825971163102E-2</v>
      </c>
      <c r="EK77" s="47"/>
      <c r="EL77" s="47"/>
      <c r="EM77" s="47" t="str">
        <f t="shared" si="58"/>
        <v/>
      </c>
      <c r="EN77" s="48" t="str">
        <f t="shared" si="59"/>
        <v/>
      </c>
      <c r="EO77" s="24">
        <f t="shared" si="44"/>
        <v>1.0975024769491009</v>
      </c>
      <c r="EP77" s="25">
        <f t="shared" si="45"/>
        <v>0.38168563810891287</v>
      </c>
      <c r="EQ77" s="43">
        <f t="shared" si="46"/>
        <v>1.5650804755423871</v>
      </c>
      <c r="ER77" s="44">
        <f t="shared" si="47"/>
        <v>0.5442983068792665</v>
      </c>
      <c r="ES77" s="43">
        <f t="shared" si="48"/>
        <v>0.5786453289569472</v>
      </c>
      <c r="ET77" s="43">
        <f t="shared" si="49"/>
        <v>0.20123928306351979</v>
      </c>
      <c r="EU77" s="47"/>
      <c r="EV77" s="47"/>
      <c r="EW77" s="47" t="str">
        <f t="shared" si="60"/>
        <v/>
      </c>
      <c r="EX77" s="48" t="str">
        <f t="shared" si="61"/>
        <v/>
      </c>
      <c r="EY77" s="24">
        <f t="shared" si="50"/>
        <v>0.75069416633171904</v>
      </c>
      <c r="EZ77" s="25">
        <f t="shared" si="51"/>
        <v>0.2265444040006559</v>
      </c>
      <c r="FA77" s="43">
        <f t="shared" si="52"/>
        <v>2.9246878734746846</v>
      </c>
      <c r="FB77" s="43">
        <f t="shared" si="53"/>
        <v>0.88261198887682435</v>
      </c>
      <c r="FC77" s="43">
        <f t="shared" si="54"/>
        <v>0.28390001851378743</v>
      </c>
      <c r="FD77" s="43">
        <f t="shared" si="55"/>
        <v>8.5675316759503115E-2</v>
      </c>
      <c r="FE77" s="47"/>
      <c r="FF77" s="47"/>
      <c r="FG77" s="47" t="str">
        <f t="shared" si="62"/>
        <v/>
      </c>
      <c r="FH77" s="48" t="str">
        <f t="shared" si="63"/>
        <v/>
      </c>
    </row>
    <row r="78" spans="1:164" x14ac:dyDescent="0.35">
      <c r="A78" s="6" t="s">
        <v>107</v>
      </c>
      <c r="B78" s="11">
        <v>8.1081382740701393</v>
      </c>
      <c r="C78" s="11">
        <v>0.26584326504237599</v>
      </c>
      <c r="D78" s="11">
        <v>2.61524255010923</v>
      </c>
      <c r="E78" s="11">
        <v>4.3174166055145397E-3</v>
      </c>
      <c r="F78" s="11">
        <v>4.5579197523666198E-4</v>
      </c>
      <c r="G78" s="11">
        <v>1.1642923897082101E-2</v>
      </c>
      <c r="H78" s="11">
        <v>0.32814969259857701</v>
      </c>
      <c r="I78" s="11">
        <v>5.7927591515896999E-2</v>
      </c>
      <c r="J78" s="11">
        <v>1.8157859506103199E-2</v>
      </c>
      <c r="K78" s="11">
        <v>7.1255436965285898E-2</v>
      </c>
      <c r="L78" s="11">
        <v>17.2859111974551</v>
      </c>
      <c r="M78" s="11">
        <v>1.5385766626747399</v>
      </c>
      <c r="N78" s="11">
        <v>1.07613391890961E-2</v>
      </c>
      <c r="O78" s="11">
        <v>0.13010904185378799</v>
      </c>
      <c r="P78" s="11">
        <v>0</v>
      </c>
      <c r="Q78" s="11">
        <v>5.4864696788136998E-2</v>
      </c>
      <c r="R78" s="11">
        <v>4.8213771579844099E-2</v>
      </c>
      <c r="S78" s="11">
        <v>4.1634419015946497E-4</v>
      </c>
      <c r="T78" s="11">
        <v>1.3565490633332801E-2</v>
      </c>
      <c r="U78" s="11">
        <v>1.9144523554590301E-2</v>
      </c>
      <c r="V78" s="11">
        <v>3.2013043236385802E-3</v>
      </c>
      <c r="W78" s="11">
        <v>6.0053686052800197E-2</v>
      </c>
      <c r="X78" s="11">
        <v>9.2621704766594707E-3</v>
      </c>
      <c r="Y78" s="11">
        <v>4.9479914345111906E-3</v>
      </c>
      <c r="Z78" s="11">
        <v>3.92645197562696E-2</v>
      </c>
      <c r="AA78" s="11">
        <v>3.2524787740898002E-4</v>
      </c>
      <c r="AB78" s="11">
        <v>3.7452653149574398E-4</v>
      </c>
      <c r="AC78" s="11">
        <v>1.91749972464056E-3</v>
      </c>
      <c r="AD78" s="11">
        <v>4.9933822296146903E-5</v>
      </c>
      <c r="AE78" s="11">
        <v>1.6206810104464199E-4</v>
      </c>
      <c r="AF78" s="11">
        <v>8.9705502892187998E-5</v>
      </c>
      <c r="AG78" s="11">
        <v>2.2407445556641401E-2</v>
      </c>
      <c r="AH78" s="11">
        <v>7.0591330814062811E-2</v>
      </c>
      <c r="AI78" s="11">
        <v>3.7383582668962501E-3</v>
      </c>
      <c r="AJ78" s="11">
        <v>8.2527015702821612E-3</v>
      </c>
      <c r="AK78" s="11">
        <v>4.2444884724755799E-2</v>
      </c>
      <c r="AL78" s="11">
        <v>1.10258828906829E-2</v>
      </c>
      <c r="AM78" s="11">
        <v>1.1091202032690501E-2</v>
      </c>
      <c r="AN78" s="11">
        <v>6.3456932751115898E-5</v>
      </c>
      <c r="AO78" s="11">
        <v>1.8238041689021298E-2</v>
      </c>
      <c r="AP78" s="11">
        <v>6.0789658817632407E-4</v>
      </c>
      <c r="AQ78" s="11">
        <v>1.6789299309611601E-2</v>
      </c>
      <c r="AR78" s="11">
        <v>1.8231913341888201E-3</v>
      </c>
      <c r="AS78" s="11">
        <v>3.24962270322539E-3</v>
      </c>
      <c r="AT78" s="11">
        <v>1.5491582364849301E-3</v>
      </c>
      <c r="AU78" s="11">
        <v>6.4397543919589101E-2</v>
      </c>
      <c r="AV78" s="11">
        <v>5.6452026063679699E-3</v>
      </c>
      <c r="AW78" s="11">
        <v>2.1094570428686504E-3</v>
      </c>
      <c r="AX78" s="11">
        <v>3.1741202459546598E-2</v>
      </c>
      <c r="AY78" s="11">
        <v>5.71996186060433E-3</v>
      </c>
      <c r="AZ78" s="11">
        <v>0</v>
      </c>
      <c r="BA78" s="11">
        <v>2.37068493124886E-2</v>
      </c>
      <c r="BB78" s="11">
        <v>1.5483618400432001E-2</v>
      </c>
      <c r="BC78" s="11">
        <v>1.3325133907270099E-2</v>
      </c>
      <c r="BD78" s="11">
        <v>4.4506641435151997E-2</v>
      </c>
      <c r="BE78" s="11">
        <v>1.3726396786781E-2</v>
      </c>
      <c r="BF78" s="11">
        <v>5.5012717156016694E-3</v>
      </c>
      <c r="BG78" s="11">
        <v>7.0227824432781399E-3</v>
      </c>
      <c r="BH78" s="11">
        <v>9.00783929109851E-3</v>
      </c>
      <c r="BI78" s="11">
        <v>2.3073182139754598E-3</v>
      </c>
      <c r="BJ78" s="11">
        <v>0</v>
      </c>
      <c r="BK78" s="11">
        <v>3.6602848686403795E-2</v>
      </c>
      <c r="BL78" s="11">
        <v>7.47395609247714E-3</v>
      </c>
      <c r="BM78" s="11">
        <v>4.72048373084455E-3</v>
      </c>
      <c r="BN78" s="11">
        <v>2.8158302146714598E-2</v>
      </c>
      <c r="BO78" s="11">
        <v>0.68442386537548705</v>
      </c>
      <c r="BP78" s="11">
        <v>1.1993840932638201E-2</v>
      </c>
      <c r="BQ78" s="11">
        <v>0.31324163282088596</v>
      </c>
      <c r="BR78" s="11">
        <v>0.17481283116683399</v>
      </c>
      <c r="BS78" s="11">
        <v>3.3211629499117401</v>
      </c>
      <c r="BT78" s="11">
        <v>1.6077280471013</v>
      </c>
      <c r="BU78" s="11">
        <v>1.27012253201841</v>
      </c>
      <c r="BV78" s="11">
        <v>7.7687822604247794</v>
      </c>
      <c r="BW78" s="11">
        <v>0.93063723169630197</v>
      </c>
      <c r="BX78" s="11">
        <v>0.74524387001572001</v>
      </c>
      <c r="BY78" s="11">
        <v>6.4491119205191794E-2</v>
      </c>
      <c r="BZ78" s="11">
        <v>0.31911241938170803</v>
      </c>
      <c r="CA78" s="11">
        <v>14.7465729204349</v>
      </c>
      <c r="CB78" s="11">
        <v>1.8642285827552398</v>
      </c>
      <c r="CC78" s="11">
        <v>5.4030607548708504E-2</v>
      </c>
      <c r="CD78" s="11">
        <v>2.7743236885910599E-2</v>
      </c>
      <c r="CE78" s="11">
        <v>9.8010541643132998E-2</v>
      </c>
      <c r="CF78" s="11">
        <v>0.198036249420491</v>
      </c>
      <c r="CG78" s="11">
        <v>3.57956555574859E-2</v>
      </c>
      <c r="CH78" s="11">
        <v>1.17173938678418E-2</v>
      </c>
      <c r="CI78" s="11">
        <v>1.49715119949727E-2</v>
      </c>
      <c r="CJ78" s="11">
        <v>7.4110738943254598E-3</v>
      </c>
      <c r="CK78" s="11">
        <v>0.21779115625519899</v>
      </c>
      <c r="CL78" s="11">
        <v>1.0447885432916201E-3</v>
      </c>
      <c r="CM78" s="11">
        <v>0.204283087342057</v>
      </c>
      <c r="CN78" s="11">
        <v>0.16017496391178998</v>
      </c>
      <c r="CO78" s="11">
        <v>0.16316696874299799</v>
      </c>
      <c r="CP78" s="11">
        <v>0.15008199533233399</v>
      </c>
      <c r="CQ78" s="11">
        <v>0.119523804058857</v>
      </c>
      <c r="CR78" s="11">
        <v>0.72594162496763304</v>
      </c>
      <c r="CS78" s="11">
        <v>0.95778120783462206</v>
      </c>
      <c r="CT78" s="11">
        <v>0.18289914857220901</v>
      </c>
      <c r="CU78" s="11">
        <v>0.255491028411447</v>
      </c>
      <c r="CV78" s="11">
        <v>0.209737983517468</v>
      </c>
      <c r="CW78" s="11">
        <v>3.2980685364607498</v>
      </c>
      <c r="CX78" s="11">
        <v>3.00457577816029</v>
      </c>
      <c r="CY78" s="11">
        <v>0.28218247958788301</v>
      </c>
      <c r="CZ78" s="11">
        <v>0.218285540386357</v>
      </c>
      <c r="DA78" s="11">
        <v>6.7835447354920503E-2</v>
      </c>
      <c r="DB78" s="11">
        <v>3.6705090268649598E-2</v>
      </c>
      <c r="DC78" s="11">
        <v>0.743644436808933</v>
      </c>
      <c r="DD78" s="11">
        <v>0.24468317034497999</v>
      </c>
      <c r="DE78" s="11">
        <v>3.8327365636142398E-2</v>
      </c>
      <c r="DF78" s="11">
        <v>7.4332884204775101E-2</v>
      </c>
      <c r="DG78" s="11">
        <v>1.1210342452665801E-2</v>
      </c>
      <c r="DH78" s="11">
        <v>7.9074532369021705E-2</v>
      </c>
      <c r="DI78" s="11">
        <v>0.18314294980377299</v>
      </c>
      <c r="DJ78" s="11">
        <v>0.242341002044549</v>
      </c>
      <c r="DK78" s="11">
        <v>9.3181025156531504E-3</v>
      </c>
      <c r="DL78" s="10">
        <v>77.387287596452097</v>
      </c>
      <c r="DM78" s="11">
        <v>0.31975657469715202</v>
      </c>
      <c r="DN78" s="11">
        <v>1.3166035792654501E-2</v>
      </c>
      <c r="DO78" s="11">
        <v>272.91626476435601</v>
      </c>
      <c r="DP78" s="11">
        <v>100.903259781286</v>
      </c>
      <c r="DQ78" s="11">
        <v>191.38075086827399</v>
      </c>
      <c r="DR78" s="11">
        <v>1.0356767850817801E-3</v>
      </c>
      <c r="DS78" s="11">
        <v>6.7495241329855498</v>
      </c>
      <c r="DT78" s="10">
        <v>649.67104543062794</v>
      </c>
      <c r="DW78" s="50">
        <f t="shared" si="34"/>
        <v>8.6401188730353837E-2</v>
      </c>
      <c r="DX78" s="25">
        <f t="shared" si="35"/>
        <v>2.5126229213366807E-2</v>
      </c>
      <c r="DY78" s="43">
        <f t="shared" si="36"/>
        <v>2.2442123105568421</v>
      </c>
      <c r="DZ78" s="43">
        <f t="shared" si="37"/>
        <v>0.65263677209918658</v>
      </c>
      <c r="EA78" s="45"/>
      <c r="EB78" s="45"/>
      <c r="EC78" s="47" t="str">
        <f t="shared" si="56"/>
        <v/>
      </c>
      <c r="ED78" s="48" t="str">
        <f t="shared" si="57"/>
        <v/>
      </c>
      <c r="EE78" s="24">
        <f t="shared" si="38"/>
        <v>0.21672684827524411</v>
      </c>
      <c r="EF78" s="25">
        <f t="shared" si="39"/>
        <v>5.6640825033394564E-2</v>
      </c>
      <c r="EG78" s="43">
        <f t="shared" si="40"/>
        <v>0.9806729024438261</v>
      </c>
      <c r="EH78" s="44">
        <f t="shared" si="41"/>
        <v>0.25629552925426263</v>
      </c>
      <c r="EI78" s="43">
        <f t="shared" si="42"/>
        <v>2.5269073231240322E-2</v>
      </c>
      <c r="EJ78" s="43">
        <f t="shared" si="43"/>
        <v>6.6039863867212653E-3</v>
      </c>
      <c r="EK78" s="47"/>
      <c r="EL78" s="47"/>
      <c r="EM78" s="47" t="str">
        <f t="shared" si="58"/>
        <v/>
      </c>
      <c r="EN78" s="48" t="str">
        <f t="shared" si="59"/>
        <v/>
      </c>
      <c r="EO78" s="24">
        <f t="shared" si="44"/>
        <v>0.37415397466463279</v>
      </c>
      <c r="EP78" s="25">
        <f t="shared" si="45"/>
        <v>0.13012198292968366</v>
      </c>
      <c r="EQ78" s="43">
        <f t="shared" si="46"/>
        <v>0.53355786696903762</v>
      </c>
      <c r="ER78" s="44">
        <f t="shared" si="47"/>
        <v>0.18555892054861617</v>
      </c>
      <c r="ES78" s="43">
        <f t="shared" si="48"/>
        <v>0.19726830171008947</v>
      </c>
      <c r="ET78" s="43">
        <f t="shared" si="49"/>
        <v>6.860529174037483E-2</v>
      </c>
      <c r="EU78" s="47"/>
      <c r="EV78" s="47"/>
      <c r="EW78" s="47" t="str">
        <f t="shared" si="60"/>
        <v/>
      </c>
      <c r="EX78" s="48" t="str">
        <f t="shared" si="61"/>
        <v/>
      </c>
      <c r="EY78" s="24">
        <f t="shared" si="50"/>
        <v>0.39911347918245954</v>
      </c>
      <c r="EZ78" s="25">
        <f t="shared" si="51"/>
        <v>0.12044442240951794</v>
      </c>
      <c r="FA78" s="43">
        <f t="shared" si="52"/>
        <v>1.5549372901206588</v>
      </c>
      <c r="FB78" s="43">
        <f t="shared" si="53"/>
        <v>0.46924880656808099</v>
      </c>
      <c r="FC78" s="43">
        <f t="shared" si="54"/>
        <v>0.15093806400905657</v>
      </c>
      <c r="FD78" s="43">
        <f t="shared" si="55"/>
        <v>4.5550072566881712E-2</v>
      </c>
      <c r="FE78" s="47"/>
      <c r="FF78" s="47"/>
      <c r="FG78" s="47" t="str">
        <f t="shared" si="62"/>
        <v/>
      </c>
      <c r="FH78" s="48" t="str">
        <f t="shared" si="63"/>
        <v/>
      </c>
    </row>
    <row r="79" spans="1:164" x14ac:dyDescent="0.35">
      <c r="A79" s="6" t="s">
        <v>108</v>
      </c>
      <c r="B79" s="11">
        <v>43.682525321690299</v>
      </c>
      <c r="C79" s="11">
        <v>9.5405986947238084</v>
      </c>
      <c r="D79" s="11">
        <v>22.7525389606588</v>
      </c>
      <c r="E79" s="11">
        <v>0.14120293960880401</v>
      </c>
      <c r="F79" s="11">
        <v>1.9740362346548603E-2</v>
      </c>
      <c r="G79" s="11">
        <v>0.14348264826014001</v>
      </c>
      <c r="H79" s="11">
        <v>6.7388931286111697</v>
      </c>
      <c r="I79" s="11">
        <v>0.203118798077844</v>
      </c>
      <c r="J79" s="11">
        <v>0.281240459305515</v>
      </c>
      <c r="K79" s="11">
        <v>0.70922508643578897</v>
      </c>
      <c r="L79" s="11">
        <v>47.959324508809999</v>
      </c>
      <c r="M79" s="11">
        <v>4.3855155233965792</v>
      </c>
      <c r="N79" s="11">
        <v>0.45180538790104902</v>
      </c>
      <c r="O79" s="11">
        <v>1.83665512914352</v>
      </c>
      <c r="P79" s="11">
        <v>0</v>
      </c>
      <c r="Q79" s="11">
        <v>1.6341828300494501</v>
      </c>
      <c r="R79" s="11">
        <v>1.9362837672343201</v>
      </c>
      <c r="S79" s="11">
        <v>2.0131196774728501E-2</v>
      </c>
      <c r="T79" s="11">
        <v>0.31035830399807501</v>
      </c>
      <c r="U79" s="11">
        <v>0.66005681583648101</v>
      </c>
      <c r="V79" s="11">
        <v>7.2959995053047302E-2</v>
      </c>
      <c r="W79" s="11">
        <v>1.5398046510667902</v>
      </c>
      <c r="X79" s="11">
        <v>0.16091371092659898</v>
      </c>
      <c r="Y79" s="11">
        <v>4.3324493341200004E-2</v>
      </c>
      <c r="Z79" s="11">
        <v>0.65400445930156903</v>
      </c>
      <c r="AA79" s="11">
        <v>2.6915846823498801E-2</v>
      </c>
      <c r="AB79" s="11">
        <v>8.5211760631845792E-3</v>
      </c>
      <c r="AC79" s="11">
        <v>0.122354935803157</v>
      </c>
      <c r="AD79" s="11">
        <v>6.7784308294554409E-5</v>
      </c>
      <c r="AE79" s="11">
        <v>1.38574593572959E-2</v>
      </c>
      <c r="AF79" s="11">
        <v>8.4414061409049095E-3</v>
      </c>
      <c r="AG79" s="11">
        <v>1.6394992997259601</v>
      </c>
      <c r="AH79" s="11">
        <v>4.4612795913751704</v>
      </c>
      <c r="AI79" s="11">
        <v>8.9763175447390195E-2</v>
      </c>
      <c r="AJ79" s="11">
        <v>0.21696342254363502</v>
      </c>
      <c r="AK79" s="11">
        <v>0.76538461698484095</v>
      </c>
      <c r="AL79" s="11">
        <v>8.4076926433761509E-2</v>
      </c>
      <c r="AM79" s="11">
        <v>0.26272890046677599</v>
      </c>
      <c r="AN79" s="11">
        <v>4.7108514121123801E-3</v>
      </c>
      <c r="AO79" s="11">
        <v>0.38816093367464799</v>
      </c>
      <c r="AP79" s="11">
        <v>1.8658544247939099E-2</v>
      </c>
      <c r="AQ79" s="11">
        <v>0.52869126631077101</v>
      </c>
      <c r="AR79" s="11">
        <v>3.6617535599697E-2</v>
      </c>
      <c r="AS79" s="11">
        <v>4.0954876483412596E-2</v>
      </c>
      <c r="AT79" s="11">
        <v>6.3963424116640008E-2</v>
      </c>
      <c r="AU79" s="11">
        <v>2.4097030025256698</v>
      </c>
      <c r="AV79" s="11">
        <v>0.24860156027282099</v>
      </c>
      <c r="AW79" s="11">
        <v>4.92362313809016E-2</v>
      </c>
      <c r="AX79" s="11">
        <v>0.33267779705132</v>
      </c>
      <c r="AY79" s="11">
        <v>0.338896700449202</v>
      </c>
      <c r="AZ79" s="11">
        <v>0</v>
      </c>
      <c r="BA79" s="11">
        <v>0.41532369169078698</v>
      </c>
      <c r="BB79" s="11">
        <v>0.26740709897424797</v>
      </c>
      <c r="BC79" s="11">
        <v>0.25962958591177099</v>
      </c>
      <c r="BD79" s="11">
        <v>1.4543214555527499</v>
      </c>
      <c r="BE79" s="11">
        <v>0.30631994431537501</v>
      </c>
      <c r="BF79" s="11">
        <v>7.4312237187991292E-2</v>
      </c>
      <c r="BG79" s="11">
        <v>0.13724122489187401</v>
      </c>
      <c r="BH79" s="11">
        <v>0.48370030612842901</v>
      </c>
      <c r="BI79" s="11">
        <v>5.6837170289554505E-2</v>
      </c>
      <c r="BJ79" s="11">
        <v>0</v>
      </c>
      <c r="BK79" s="11">
        <v>1.2831347641797699</v>
      </c>
      <c r="BL79" s="11">
        <v>0.62542596229560299</v>
      </c>
      <c r="BM79" s="11">
        <v>0.40947741734504001</v>
      </c>
      <c r="BN79" s="11">
        <v>0.68316635787163693</v>
      </c>
      <c r="BO79" s="11">
        <v>18.398276008299803</v>
      </c>
      <c r="BP79" s="11">
        <v>0.49953147555990096</v>
      </c>
      <c r="BQ79" s="11">
        <v>19.749624284913498</v>
      </c>
      <c r="BR79" s="11">
        <v>0.75769028336927402</v>
      </c>
      <c r="BS79" s="11">
        <v>340.88611328121402</v>
      </c>
      <c r="BT79" s="11">
        <v>153.149085099026</v>
      </c>
      <c r="BU79" s="11">
        <v>107.74949229666301</v>
      </c>
      <c r="BV79" s="11">
        <v>697.59367833555996</v>
      </c>
      <c r="BW79" s="11">
        <v>17.3796561843108</v>
      </c>
      <c r="BX79" s="11">
        <v>12.702130642486001</v>
      </c>
      <c r="BY79" s="11">
        <v>9.9627487027598605</v>
      </c>
      <c r="BZ79" s="11">
        <v>4.2187727795813803</v>
      </c>
      <c r="CA79" s="11">
        <v>3.0117540589098999</v>
      </c>
      <c r="CB79" s="11">
        <v>7.2174374628447904</v>
      </c>
      <c r="CC79" s="11">
        <v>0.29951155967141296</v>
      </c>
      <c r="CD79" s="11">
        <v>0.34941124923807398</v>
      </c>
      <c r="CE79" s="11">
        <v>1.9143836389866</v>
      </c>
      <c r="CF79" s="11">
        <v>5.2266100189301898</v>
      </c>
      <c r="CG79" s="11">
        <v>0.31415727174416097</v>
      </c>
      <c r="CH79" s="11">
        <v>0.13668403176715302</v>
      </c>
      <c r="CI79" s="11">
        <v>0.52426408281130699</v>
      </c>
      <c r="CJ79" s="11">
        <v>1.1511308541187699</v>
      </c>
      <c r="CK79" s="11">
        <v>3.7892286812103304</v>
      </c>
      <c r="CL79" s="11">
        <v>2.4533654665754502E-2</v>
      </c>
      <c r="CM79" s="11">
        <v>4.3317908598324495</v>
      </c>
      <c r="CN79" s="11">
        <v>2.1125627076667399</v>
      </c>
      <c r="CO79" s="11">
        <v>1.6838329638840801</v>
      </c>
      <c r="CP79" s="11">
        <v>1.6803367035675201</v>
      </c>
      <c r="CQ79" s="11">
        <v>158.56260045658902</v>
      </c>
      <c r="CR79" s="11">
        <v>16.2524745840525</v>
      </c>
      <c r="CS79" s="11">
        <v>19.912508037020402</v>
      </c>
      <c r="CT79" s="11">
        <v>3.1529636905439702</v>
      </c>
      <c r="CU79" s="11">
        <v>4.6873941535603807</v>
      </c>
      <c r="CV79" s="11">
        <v>2.3100183756233901</v>
      </c>
      <c r="CW79" s="11">
        <v>40.195559759803103</v>
      </c>
      <c r="CX79" s="11">
        <v>15.0029282716705</v>
      </c>
      <c r="CY79" s="11">
        <v>3.3447835055284596</v>
      </c>
      <c r="CZ79" s="11">
        <v>5.0820352231970798</v>
      </c>
      <c r="DA79" s="11">
        <v>1.70499235846105</v>
      </c>
      <c r="DB79" s="11">
        <v>0.31847604817272501</v>
      </c>
      <c r="DC79" s="11">
        <v>9.009409704024149</v>
      </c>
      <c r="DD79" s="11">
        <v>4.1484137592474601</v>
      </c>
      <c r="DE79" s="11">
        <v>0.27128504711887297</v>
      </c>
      <c r="DF79" s="11">
        <v>0.85812298331174697</v>
      </c>
      <c r="DG79" s="11">
        <v>0.180087573313613</v>
      </c>
      <c r="DH79" s="11">
        <v>2.3573181823704199</v>
      </c>
      <c r="DI79" s="11">
        <v>1.8143600174864001</v>
      </c>
      <c r="DJ79" s="11">
        <v>2.9592471256290001</v>
      </c>
      <c r="DK79" s="11">
        <v>0.126994556321227</v>
      </c>
      <c r="DL79" s="10">
        <v>1873.5613142408199</v>
      </c>
      <c r="DM79" s="11">
        <v>22.4355796702338</v>
      </c>
      <c r="DN79" s="11">
        <v>0.73058801621348901</v>
      </c>
      <c r="DO79" s="11">
        <v>595.94191484598798</v>
      </c>
      <c r="DP79" s="11">
        <v>57.848197133225597</v>
      </c>
      <c r="DQ79" s="11">
        <v>152.96337192246699</v>
      </c>
      <c r="DR79" s="11">
        <v>3.37453338138956E-3</v>
      </c>
      <c r="DS79" s="11">
        <v>273.96240666360598</v>
      </c>
      <c r="DT79" s="10">
        <v>2977.4467470259401</v>
      </c>
      <c r="DW79" s="50">
        <f t="shared" si="34"/>
        <v>8.868268691829666</v>
      </c>
      <c r="DX79" s="25">
        <f t="shared" si="35"/>
        <v>2.5789709048106553</v>
      </c>
      <c r="DY79" s="43">
        <f t="shared" si="36"/>
        <v>230.34726794838687</v>
      </c>
      <c r="DZ79" s="43">
        <f t="shared" si="37"/>
        <v>66.987021106929262</v>
      </c>
      <c r="EA79" s="45"/>
      <c r="EB79" s="45"/>
      <c r="EC79" s="47" t="str">
        <f t="shared" si="56"/>
        <v/>
      </c>
      <c r="ED79" s="48" t="str">
        <f t="shared" si="57"/>
        <v/>
      </c>
      <c r="EE79" s="24">
        <f t="shared" si="38"/>
        <v>20.644983204462143</v>
      </c>
      <c r="EF79" s="25">
        <f t="shared" si="39"/>
        <v>5.3954961778257902</v>
      </c>
      <c r="EG79" s="43">
        <f t="shared" si="40"/>
        <v>93.417016678577113</v>
      </c>
      <c r="EH79" s="44">
        <f t="shared" si="41"/>
        <v>24.414219737616989</v>
      </c>
      <c r="EI79" s="43">
        <f t="shared" si="42"/>
        <v>2.4070833706248744</v>
      </c>
      <c r="EJ79" s="43">
        <f t="shared" si="43"/>
        <v>0.62908305602823023</v>
      </c>
      <c r="EK79" s="47"/>
      <c r="EL79" s="47"/>
      <c r="EM79" s="47" t="str">
        <f t="shared" si="58"/>
        <v/>
      </c>
      <c r="EN79" s="48" t="str">
        <f t="shared" si="59"/>
        <v/>
      </c>
      <c r="EO79" s="24">
        <f t="shared" si="44"/>
        <v>31.74095395884871</v>
      </c>
      <c r="EP79" s="25">
        <f t="shared" si="45"/>
        <v>11.038759839200489</v>
      </c>
      <c r="EQ79" s="43">
        <f t="shared" si="46"/>
        <v>45.263813394006434</v>
      </c>
      <c r="ER79" s="44">
        <f t="shared" si="47"/>
        <v>15.741693400602088</v>
      </c>
      <c r="ES79" s="43">
        <f t="shared" si="48"/>
        <v>16.735046280699308</v>
      </c>
      <c r="ET79" s="43">
        <f t="shared" si="49"/>
        <v>5.8200568587210046</v>
      </c>
      <c r="EU79" s="47"/>
      <c r="EV79" s="47"/>
      <c r="EW79" s="47" t="str">
        <f t="shared" si="60"/>
        <v/>
      </c>
      <c r="EX79" s="48" t="str">
        <f t="shared" si="61"/>
        <v/>
      </c>
      <c r="EY79" s="24">
        <f t="shared" si="50"/>
        <v>35.838182958801518</v>
      </c>
      <c r="EZ79" s="25">
        <f t="shared" si="51"/>
        <v>10.815242961779632</v>
      </c>
      <c r="FA79" s="43">
        <f t="shared" si="52"/>
        <v>139.62476839157651</v>
      </c>
      <c r="FB79" s="43">
        <f t="shared" si="53"/>
        <v>42.135947443904904</v>
      </c>
      <c r="FC79" s="43">
        <f t="shared" si="54"/>
        <v>13.553403318986669</v>
      </c>
      <c r="FD79" s="43">
        <f t="shared" si="55"/>
        <v>4.0901445818929778</v>
      </c>
      <c r="FE79" s="47"/>
      <c r="FF79" s="47"/>
      <c r="FG79" s="47" t="str">
        <f t="shared" si="62"/>
        <v/>
      </c>
      <c r="FH79" s="48" t="str">
        <f t="shared" si="63"/>
        <v/>
      </c>
    </row>
    <row r="80" spans="1:164" x14ac:dyDescent="0.35">
      <c r="A80" s="6" t="s">
        <v>109</v>
      </c>
      <c r="B80" s="11">
        <v>50.955868481915303</v>
      </c>
      <c r="C80" s="11">
        <v>3.4926400016118504</v>
      </c>
      <c r="D80" s="11">
        <v>17.7639918015802</v>
      </c>
      <c r="E80" s="11">
        <v>0.248707601014789</v>
      </c>
      <c r="F80" s="11">
        <v>0.206625722627993</v>
      </c>
      <c r="G80" s="11">
        <v>0.38195301390863701</v>
      </c>
      <c r="H80" s="11">
        <v>7.20824064225949</v>
      </c>
      <c r="I80" s="11">
        <v>0.153594248187503</v>
      </c>
      <c r="J80" s="11">
        <v>4.4824649812409099E-2</v>
      </c>
      <c r="K80" s="11">
        <v>0.11059090655845301</v>
      </c>
      <c r="L80" s="11">
        <v>21.084806388869403</v>
      </c>
      <c r="M80" s="11">
        <v>1.45482109304038</v>
      </c>
      <c r="N80" s="11">
        <v>0.25356071991707502</v>
      </c>
      <c r="O80" s="11">
        <v>15.192124873690501</v>
      </c>
      <c r="P80" s="11">
        <v>0</v>
      </c>
      <c r="Q80" s="11">
        <v>9.6035664788864601</v>
      </c>
      <c r="R80" s="11">
        <v>16.5282486828247</v>
      </c>
      <c r="S80" s="11">
        <v>0.123464399924913</v>
      </c>
      <c r="T80" s="11">
        <v>1.80184809368708</v>
      </c>
      <c r="U80" s="11">
        <v>5.1102731822934899</v>
      </c>
      <c r="V80" s="11">
        <v>0.5299477761820609</v>
      </c>
      <c r="W80" s="11">
        <v>11.8793982396068</v>
      </c>
      <c r="X80" s="11">
        <v>0.51012401964412002</v>
      </c>
      <c r="Y80" s="11">
        <v>0.39643857324612697</v>
      </c>
      <c r="Z80" s="11">
        <v>2.5203951317284097</v>
      </c>
      <c r="AA80" s="11">
        <v>0.286864350213966</v>
      </c>
      <c r="AB80" s="11">
        <v>7.3090080999202292E-2</v>
      </c>
      <c r="AC80" s="11">
        <v>0.761584309423471</v>
      </c>
      <c r="AD80" s="11">
        <v>6.5586613586503402E-4</v>
      </c>
      <c r="AE80" s="11">
        <v>0.124417683028546</v>
      </c>
      <c r="AF80" s="11">
        <v>4.9955028486729898E-2</v>
      </c>
      <c r="AG80" s="11">
        <v>0.47904589859214902</v>
      </c>
      <c r="AH80" s="11">
        <v>3.5633689795565102</v>
      </c>
      <c r="AI80" s="11">
        <v>0.232187587981453</v>
      </c>
      <c r="AJ80" s="11">
        <v>0.41646560618157596</v>
      </c>
      <c r="AK80" s="11">
        <v>1.5029485752293399</v>
      </c>
      <c r="AL80" s="11">
        <v>0.228527944004282</v>
      </c>
      <c r="AM80" s="11">
        <v>0.728768683914783</v>
      </c>
      <c r="AN80" s="11">
        <v>4.9874877403004003E-2</v>
      </c>
      <c r="AO80" s="11">
        <v>3.2676001890185402</v>
      </c>
      <c r="AP80" s="11">
        <v>8.7449730254884089E-2</v>
      </c>
      <c r="AQ80" s="11">
        <v>1.1386884471873302</v>
      </c>
      <c r="AR80" s="11">
        <v>0.15704706042660199</v>
      </c>
      <c r="AS80" s="11">
        <v>0.13111927508712901</v>
      </c>
      <c r="AT80" s="11">
        <v>0.154242403159571</v>
      </c>
      <c r="AU80" s="11">
        <v>2.6109457162460297</v>
      </c>
      <c r="AV80" s="11">
        <v>0.63747199693477008</v>
      </c>
      <c r="AW80" s="11">
        <v>0.29044737537649795</v>
      </c>
      <c r="AX80" s="11">
        <v>1.6759746747656099</v>
      </c>
      <c r="AY80" s="11">
        <v>0.19470096034369999</v>
      </c>
      <c r="AZ80" s="11">
        <v>0</v>
      </c>
      <c r="BA80" s="11">
        <v>1.4563847332926501</v>
      </c>
      <c r="BB80" s="11">
        <v>0.34089632825219601</v>
      </c>
      <c r="BC80" s="11">
        <v>1.0269725492235</v>
      </c>
      <c r="BD80" s="11">
        <v>5.9546630507747595</v>
      </c>
      <c r="BE80" s="11">
        <v>0.66197096367786801</v>
      </c>
      <c r="BF80" s="11">
        <v>0.401061346785268</v>
      </c>
      <c r="BG80" s="11">
        <v>0.82318571529495899</v>
      </c>
      <c r="BH80" s="11">
        <v>1.60737285079477</v>
      </c>
      <c r="BI80" s="11">
        <v>0.19369384305485801</v>
      </c>
      <c r="BJ80" s="11">
        <v>0</v>
      </c>
      <c r="BK80" s="11">
        <v>5.5931140587002703</v>
      </c>
      <c r="BL80" s="11">
        <v>0.75822258355140804</v>
      </c>
      <c r="BM80" s="11">
        <v>0.131637465664109</v>
      </c>
      <c r="BN80" s="11">
        <v>0.19519036040461599</v>
      </c>
      <c r="BO80" s="11">
        <v>1.46042010264013</v>
      </c>
      <c r="BP80" s="11">
        <v>3.7144452073055605E-2</v>
      </c>
      <c r="BQ80" s="11">
        <v>2.8593320973814</v>
      </c>
      <c r="BR80" s="11">
        <v>1.6656378605842399</v>
      </c>
      <c r="BS80" s="11">
        <v>21.451414678159999</v>
      </c>
      <c r="BT80" s="11">
        <v>5.7163902075205097</v>
      </c>
      <c r="BU80" s="11">
        <v>5.7653022093725994</v>
      </c>
      <c r="BV80" s="11">
        <v>42.489763691497899</v>
      </c>
      <c r="BW80" s="11">
        <v>16.869097732718799</v>
      </c>
      <c r="BX80" s="11">
        <v>22.120069668076599</v>
      </c>
      <c r="BY80" s="11">
        <v>3.3651293649399698</v>
      </c>
      <c r="BZ80" s="11">
        <v>13.6532044875523</v>
      </c>
      <c r="CA80" s="11">
        <v>11.4646570741837</v>
      </c>
      <c r="CB80" s="11">
        <v>1.0938915227500201</v>
      </c>
      <c r="CC80" s="11">
        <v>0.15583806905002101</v>
      </c>
      <c r="CD80" s="11">
        <v>0.32273792737213403</v>
      </c>
      <c r="CE80" s="11">
        <v>4.3893522297090195</v>
      </c>
      <c r="CF80" s="11">
        <v>0.98643123874991401</v>
      </c>
      <c r="CG80" s="11">
        <v>1.2077037799553101</v>
      </c>
      <c r="CH80" s="11">
        <v>1.3664101067852599</v>
      </c>
      <c r="CI80" s="11">
        <v>0.715969344069598</v>
      </c>
      <c r="CJ80" s="11">
        <v>0.38501267511606502</v>
      </c>
      <c r="CK80" s="11">
        <v>3.1616130060166303</v>
      </c>
      <c r="CL80" s="11">
        <v>3.8249184512799995E-2</v>
      </c>
      <c r="CM80" s="11">
        <v>4.0395646741039304</v>
      </c>
      <c r="CN80" s="11">
        <v>3.0798848952484001</v>
      </c>
      <c r="CO80" s="11">
        <v>2.4058099184381301</v>
      </c>
      <c r="CP80" s="11">
        <v>1.77359072236778</v>
      </c>
      <c r="CQ80" s="11">
        <v>1.5247301070483901</v>
      </c>
      <c r="CR80" s="11">
        <v>1.4066214978864902</v>
      </c>
      <c r="CS80" s="11">
        <v>7.7051036292629904</v>
      </c>
      <c r="CT80" s="11">
        <v>1.71624431303952</v>
      </c>
      <c r="CU80" s="11">
        <v>2.9926657613502803</v>
      </c>
      <c r="CV80" s="11">
        <v>3.6524197284908997</v>
      </c>
      <c r="CW80" s="11">
        <v>5.7134009612107794</v>
      </c>
      <c r="CX80" s="11">
        <v>1.3830546876113201</v>
      </c>
      <c r="CY80" s="11">
        <v>3.6632443449070999</v>
      </c>
      <c r="CZ80" s="11">
        <v>9.0467935480868498</v>
      </c>
      <c r="DA80" s="11">
        <v>3.1490859353351301</v>
      </c>
      <c r="DB80" s="11">
        <v>0.62874568868968206</v>
      </c>
      <c r="DC80" s="11">
        <v>26.3917602392108</v>
      </c>
      <c r="DD80" s="11">
        <v>9.03514765270012</v>
      </c>
      <c r="DE80" s="11">
        <v>0.922906612788578</v>
      </c>
      <c r="DF80" s="11">
        <v>3.21449697130164</v>
      </c>
      <c r="DG80" s="11">
        <v>0.38515370957443001</v>
      </c>
      <c r="DH80" s="11">
        <v>11.548036263306999</v>
      </c>
      <c r="DI80" s="11">
        <v>6.7171764170720598</v>
      </c>
      <c r="DJ80" s="11">
        <v>4.2950004683782499</v>
      </c>
      <c r="DK80" s="11">
        <v>0.31307769441286198</v>
      </c>
      <c r="DL80" s="10">
        <v>484.98835302505302</v>
      </c>
      <c r="DM80" s="11">
        <v>314.08982625800598</v>
      </c>
      <c r="DN80" s="11">
        <v>4.0219852976595094</v>
      </c>
      <c r="DO80" s="11">
        <v>73.636769743020395</v>
      </c>
      <c r="DP80" s="11">
        <v>3.9109336250132802</v>
      </c>
      <c r="DQ80" s="11">
        <v>15.2684194747529</v>
      </c>
      <c r="DR80" s="11">
        <v>2.1299107066706497</v>
      </c>
      <c r="DS80" s="11">
        <v>196.20276706725002</v>
      </c>
      <c r="DT80" s="10">
        <v>1094.2489651974199</v>
      </c>
      <c r="DW80" s="50">
        <f t="shared" si="34"/>
        <v>0.55806588116672784</v>
      </c>
      <c r="DX80" s="25">
        <f t="shared" si="35"/>
        <v>0.16229048989263026</v>
      </c>
      <c r="DY80" s="43">
        <f t="shared" si="36"/>
        <v>14.495382980490545</v>
      </c>
      <c r="DZ80" s="43">
        <f t="shared" si="37"/>
        <v>4.2153854669755075</v>
      </c>
      <c r="EA80" s="45"/>
      <c r="EB80" s="45"/>
      <c r="EC80" s="47" t="str">
        <f t="shared" si="56"/>
        <v/>
      </c>
      <c r="ED80" s="48" t="str">
        <f t="shared" si="57"/>
        <v/>
      </c>
      <c r="EE80" s="24">
        <f t="shared" si="38"/>
        <v>0.77058756014183549</v>
      </c>
      <c r="EF80" s="25">
        <f t="shared" si="39"/>
        <v>0.20139043922916547</v>
      </c>
      <c r="EG80" s="43">
        <f t="shared" si="40"/>
        <v>3.4868515147309522</v>
      </c>
      <c r="EH80" s="44">
        <f t="shared" si="41"/>
        <v>0.91127678981645654</v>
      </c>
      <c r="EI80" s="43">
        <f t="shared" si="42"/>
        <v>8.984596806196006E-2</v>
      </c>
      <c r="EJ80" s="43">
        <f t="shared" si="43"/>
        <v>2.3480938321450817E-2</v>
      </c>
      <c r="EK80" s="47"/>
      <c r="EL80" s="47"/>
      <c r="EM80" s="47" t="str">
        <f t="shared" si="58"/>
        <v/>
      </c>
      <c r="EN80" s="48" t="str">
        <f t="shared" si="59"/>
        <v/>
      </c>
      <c r="EO80" s="24">
        <f t="shared" si="44"/>
        <v>1.6983485312646043</v>
      </c>
      <c r="EP80" s="25">
        <f t="shared" si="45"/>
        <v>0.59064581310929376</v>
      </c>
      <c r="EQ80" s="43">
        <f t="shared" si="46"/>
        <v>2.4219099116179894</v>
      </c>
      <c r="ER80" s="44">
        <f t="shared" si="47"/>
        <v>0.84228350229143478</v>
      </c>
      <c r="ES80" s="43">
        <f t="shared" si="48"/>
        <v>0.89543437504490664</v>
      </c>
      <c r="ET80" s="43">
        <f t="shared" si="49"/>
        <v>0.31141108835923059</v>
      </c>
      <c r="EU80" s="47"/>
      <c r="EV80" s="47"/>
      <c r="EW80" s="47" t="str">
        <f t="shared" si="60"/>
        <v/>
      </c>
      <c r="EX80" s="48" t="str">
        <f t="shared" si="61"/>
        <v/>
      </c>
      <c r="EY80" s="24">
        <f t="shared" si="50"/>
        <v>2.1828694444098158</v>
      </c>
      <c r="EZ80" s="25">
        <f t="shared" si="51"/>
        <v>0.65874610390477717</v>
      </c>
      <c r="FA80" s="43">
        <f t="shared" si="52"/>
        <v>8.504411090125263</v>
      </c>
      <c r="FB80" s="43">
        <f t="shared" si="53"/>
        <v>2.5664602553174132</v>
      </c>
      <c r="FC80" s="43">
        <f t="shared" si="54"/>
        <v>0.82552483218217154</v>
      </c>
      <c r="FD80" s="43">
        <f t="shared" si="55"/>
        <v>0.24912679421543749</v>
      </c>
      <c r="FE80" s="47"/>
      <c r="FF80" s="47"/>
      <c r="FG80" s="47" t="str">
        <f t="shared" si="62"/>
        <v/>
      </c>
      <c r="FH80" s="48" t="str">
        <f t="shared" si="63"/>
        <v/>
      </c>
    </row>
    <row r="81" spans="1:164" x14ac:dyDescent="0.35">
      <c r="A81" s="6" t="s">
        <v>110</v>
      </c>
      <c r="B81" s="11">
        <v>15.623718643249999</v>
      </c>
      <c r="C81" s="11">
        <v>1.7013441835623</v>
      </c>
      <c r="D81" s="11">
        <v>9.2946969962432409</v>
      </c>
      <c r="E81" s="11">
        <v>0.166754104998449</v>
      </c>
      <c r="F81" s="11">
        <v>7.8754023767562797E-2</v>
      </c>
      <c r="G81" s="11">
        <v>0.244676781405709</v>
      </c>
      <c r="H81" s="11">
        <v>3.2976621715509</v>
      </c>
      <c r="I81" s="11">
        <v>8.7585667425455593E-2</v>
      </c>
      <c r="J81" s="11">
        <v>3.1027113292223501E-2</v>
      </c>
      <c r="K81" s="11">
        <v>5.36169515940738E-2</v>
      </c>
      <c r="L81" s="11">
        <v>12.584190540507</v>
      </c>
      <c r="M81" s="11">
        <v>0.89789090422760998</v>
      </c>
      <c r="N81" s="11">
        <v>0.139288467911899</v>
      </c>
      <c r="O81" s="11">
        <v>7.2104495427172397</v>
      </c>
      <c r="P81" s="11">
        <v>0</v>
      </c>
      <c r="Q81" s="11">
        <v>4.4671114295278898</v>
      </c>
      <c r="R81" s="11">
        <v>7.6677468246166001</v>
      </c>
      <c r="S81" s="11">
        <v>5.9980889083290696E-2</v>
      </c>
      <c r="T81" s="11">
        <v>0.99489629411201197</v>
      </c>
      <c r="U81" s="11">
        <v>3.2738953815565899</v>
      </c>
      <c r="V81" s="11">
        <v>0.27295249858493298</v>
      </c>
      <c r="W81" s="11">
        <v>6.1052562044890104</v>
      </c>
      <c r="X81" s="11">
        <v>0.31054370869857401</v>
      </c>
      <c r="Y81" s="11">
        <v>0.15926073069549501</v>
      </c>
      <c r="Z81" s="11">
        <v>0.950475294851991</v>
      </c>
      <c r="AA81" s="11">
        <v>0.141259501876876</v>
      </c>
      <c r="AB81" s="11">
        <v>6.3143370178019492E-2</v>
      </c>
      <c r="AC81" s="11">
        <v>0.54783816598041701</v>
      </c>
      <c r="AD81" s="11">
        <v>8.1130271419617807E-4</v>
      </c>
      <c r="AE81" s="11">
        <v>0.45401559076275499</v>
      </c>
      <c r="AF81" s="11">
        <v>8.7765041930188289E-2</v>
      </c>
      <c r="AG81" s="11">
        <v>0.25860808869857299</v>
      </c>
      <c r="AH81" s="11">
        <v>1.4572730183471299</v>
      </c>
      <c r="AI81" s="11">
        <v>0.124936402567315</v>
      </c>
      <c r="AJ81" s="11">
        <v>0.27456685478244303</v>
      </c>
      <c r="AK81" s="11">
        <v>0.88459911380702394</v>
      </c>
      <c r="AL81" s="11">
        <v>7.2586430419233294E-2</v>
      </c>
      <c r="AM81" s="11">
        <v>0.42672491090405601</v>
      </c>
      <c r="AN81" s="11">
        <v>2.2954308604930602E-2</v>
      </c>
      <c r="AO81" s="11">
        <v>1.2295020416625702</v>
      </c>
      <c r="AP81" s="11">
        <v>7.4332155056436394E-2</v>
      </c>
      <c r="AQ81" s="11">
        <v>0.58680802193180404</v>
      </c>
      <c r="AR81" s="11">
        <v>7.5482645460800801E-2</v>
      </c>
      <c r="AS81" s="11">
        <v>0.111744709084637</v>
      </c>
      <c r="AT81" s="11">
        <v>0.10682443306623</v>
      </c>
      <c r="AU81" s="11">
        <v>1.3733279687267299</v>
      </c>
      <c r="AV81" s="11">
        <v>0.40295479950944701</v>
      </c>
      <c r="AW81" s="11">
        <v>0.15927187783410002</v>
      </c>
      <c r="AX81" s="11">
        <v>0.86994691466453999</v>
      </c>
      <c r="AY81" s="11">
        <v>0.13704798224442399</v>
      </c>
      <c r="AZ81" s="11">
        <v>0</v>
      </c>
      <c r="BA81" s="11">
        <v>1.2721083827237898</v>
      </c>
      <c r="BB81" s="11">
        <v>0.54878508295863404</v>
      </c>
      <c r="BC81" s="11">
        <v>0.63901599088657401</v>
      </c>
      <c r="BD81" s="11">
        <v>3.1090550178886098</v>
      </c>
      <c r="BE81" s="11">
        <v>0.40560742260046101</v>
      </c>
      <c r="BF81" s="11">
        <v>0.21810415223833299</v>
      </c>
      <c r="BG81" s="11">
        <v>0.37774720539155299</v>
      </c>
      <c r="BH81" s="11">
        <v>1.17935344694725</v>
      </c>
      <c r="BI81" s="11">
        <v>0.11280720602635401</v>
      </c>
      <c r="BJ81" s="11">
        <v>0</v>
      </c>
      <c r="BK81" s="11">
        <v>2.6740630238432801</v>
      </c>
      <c r="BL81" s="11">
        <v>0.48952258218219202</v>
      </c>
      <c r="BM81" s="11">
        <v>0.22676608330817402</v>
      </c>
      <c r="BN81" s="11">
        <v>0.105247646519068</v>
      </c>
      <c r="BO81" s="11">
        <v>0.91180930132385707</v>
      </c>
      <c r="BP81" s="11">
        <v>2.1507498026320401E-2</v>
      </c>
      <c r="BQ81" s="11">
        <v>2.0975549559127802</v>
      </c>
      <c r="BR81" s="11">
        <v>2.2762989302762597</v>
      </c>
      <c r="BS81" s="11">
        <v>13.244450447090401</v>
      </c>
      <c r="BT81" s="11">
        <v>3.25698571243101</v>
      </c>
      <c r="BU81" s="11">
        <v>3.8501399162105296</v>
      </c>
      <c r="BV81" s="11">
        <v>31.720826461977101</v>
      </c>
      <c r="BW81" s="11">
        <v>13.5354502603582</v>
      </c>
      <c r="BX81" s="11">
        <v>28.932396810410999</v>
      </c>
      <c r="BY81" s="11">
        <v>2.3780001958669601</v>
      </c>
      <c r="BZ81" s="11">
        <v>10.9001202247428</v>
      </c>
      <c r="CA81" s="11">
        <v>16.258725100510901</v>
      </c>
      <c r="CB81" s="11">
        <v>0.70108778603119803</v>
      </c>
      <c r="CC81" s="11">
        <v>0.14560259856181301</v>
      </c>
      <c r="CD81" s="11">
        <v>0.16464137713461799</v>
      </c>
      <c r="CE81" s="11">
        <v>3.72527547164868</v>
      </c>
      <c r="CF81" s="11">
        <v>0.64719488106937106</v>
      </c>
      <c r="CG81" s="11">
        <v>0.40069956709273497</v>
      </c>
      <c r="CH81" s="11">
        <v>0.44550798474117997</v>
      </c>
      <c r="CI81" s="11">
        <v>0.19725937221322598</v>
      </c>
      <c r="CJ81" s="11">
        <v>0.67090163593468699</v>
      </c>
      <c r="CK81" s="11">
        <v>1.3923633972468901</v>
      </c>
      <c r="CL81" s="11">
        <v>2.97821821876816E-2</v>
      </c>
      <c r="CM81" s="11">
        <v>3.3429120869587101</v>
      </c>
      <c r="CN81" s="11">
        <v>1.0814117832322401</v>
      </c>
      <c r="CO81" s="11">
        <v>1.0608882088573099</v>
      </c>
      <c r="CP81" s="11">
        <v>1.24874728058388</v>
      </c>
      <c r="CQ81" s="11">
        <v>1.3929604262425102</v>
      </c>
      <c r="CR81" s="11">
        <v>1.0616903665733299</v>
      </c>
      <c r="CS81" s="11">
        <v>4.6505505637813096</v>
      </c>
      <c r="CT81" s="11">
        <v>0.89842102532952106</v>
      </c>
      <c r="CU81" s="11">
        <v>2.2375925302827899</v>
      </c>
      <c r="CV81" s="11">
        <v>2.6299454863286198</v>
      </c>
      <c r="CW81" s="11">
        <v>2.74865988205348</v>
      </c>
      <c r="CX81" s="11">
        <v>1.04279104702014</v>
      </c>
      <c r="CY81" s="11">
        <v>2.4316599862555099</v>
      </c>
      <c r="CZ81" s="11">
        <v>4.81921557265881</v>
      </c>
      <c r="DA81" s="11">
        <v>1.8145314848979599</v>
      </c>
      <c r="DB81" s="11">
        <v>0.39692205792031404</v>
      </c>
      <c r="DC81" s="11">
        <v>17.965821357079403</v>
      </c>
      <c r="DD81" s="11">
        <v>9.890096518595259</v>
      </c>
      <c r="DE81" s="11">
        <v>0.61119780940548207</v>
      </c>
      <c r="DF81" s="11">
        <v>1.90204630864179</v>
      </c>
      <c r="DG81" s="11">
        <v>0.25649594608683501</v>
      </c>
      <c r="DH81" s="11">
        <v>6.0748238853555501</v>
      </c>
      <c r="DI81" s="11">
        <v>3.76753254365534</v>
      </c>
      <c r="DJ81" s="11">
        <v>3.2194482013053403</v>
      </c>
      <c r="DK81" s="11">
        <v>0.31446236052785498</v>
      </c>
      <c r="DL81" s="10">
        <v>311.74169103162905</v>
      </c>
      <c r="DM81" s="11">
        <v>1288.73179247132</v>
      </c>
      <c r="DN81" s="11">
        <v>35.7719575344681</v>
      </c>
      <c r="DO81" s="11">
        <v>32.544918267598199</v>
      </c>
      <c r="DP81" s="11">
        <v>1.19457702779315</v>
      </c>
      <c r="DQ81" s="11">
        <v>6.9329336418782797</v>
      </c>
      <c r="DR81" s="11">
        <v>-0.12962380026640899</v>
      </c>
      <c r="DS81" s="11">
        <v>109.13642469342599</v>
      </c>
      <c r="DT81" s="10">
        <v>1785.92467086784</v>
      </c>
      <c r="DW81" s="50">
        <f t="shared" si="34"/>
        <v>0.34455890300091646</v>
      </c>
      <c r="DX81" s="25">
        <f t="shared" si="35"/>
        <v>0.1002007738727531</v>
      </c>
      <c r="DY81" s="43">
        <f t="shared" si="36"/>
        <v>8.9496839475191194</v>
      </c>
      <c r="DZ81" s="43">
        <f t="shared" si="37"/>
        <v>2.602647180634849</v>
      </c>
      <c r="EA81" s="45"/>
      <c r="EB81" s="45"/>
      <c r="EC81" s="47" t="str">
        <f t="shared" si="56"/>
        <v/>
      </c>
      <c r="ED81" s="48" t="str">
        <f t="shared" si="57"/>
        <v/>
      </c>
      <c r="EE81" s="24">
        <f t="shared" si="38"/>
        <v>0.4390520210214367</v>
      </c>
      <c r="EF81" s="25">
        <f t="shared" si="39"/>
        <v>0.11474475313575663</v>
      </c>
      <c r="EG81" s="43">
        <f t="shared" si="40"/>
        <v>1.9866778075972327</v>
      </c>
      <c r="EH81" s="44">
        <f t="shared" si="41"/>
        <v>0.51921149130048194</v>
      </c>
      <c r="EI81" s="43">
        <f t="shared" si="42"/>
        <v>5.1190878102120328E-2</v>
      </c>
      <c r="EJ81" s="43">
        <f t="shared" si="43"/>
        <v>1.337856196849989E-2</v>
      </c>
      <c r="EK81" s="47"/>
      <c r="EL81" s="47"/>
      <c r="EM81" s="47" t="str">
        <f t="shared" si="58"/>
        <v/>
      </c>
      <c r="EN81" s="48" t="str">
        <f t="shared" si="59"/>
        <v/>
      </c>
      <c r="EO81" s="24">
        <f t="shared" si="44"/>
        <v>1.1341780941212731</v>
      </c>
      <c r="EP81" s="25">
        <f t="shared" si="45"/>
        <v>0.39444055815457219</v>
      </c>
      <c r="EQ81" s="43">
        <f t="shared" si="46"/>
        <v>1.6173813072673398</v>
      </c>
      <c r="ER81" s="44">
        <f t="shared" si="47"/>
        <v>0.56248731032102495</v>
      </c>
      <c r="ES81" s="43">
        <f t="shared" si="48"/>
        <v>0.59798211863079409</v>
      </c>
      <c r="ET81" s="43">
        <f t="shared" si="49"/>
        <v>0.20796416529445291</v>
      </c>
      <c r="EU81" s="47"/>
      <c r="EV81" s="47"/>
      <c r="EW81" s="47" t="str">
        <f t="shared" si="60"/>
        <v/>
      </c>
      <c r="EX81" s="48" t="str">
        <f t="shared" si="61"/>
        <v/>
      </c>
      <c r="EY81" s="24">
        <f t="shared" si="50"/>
        <v>1.6296259809308231</v>
      </c>
      <c r="EZ81" s="25">
        <f t="shared" si="51"/>
        <v>0.4917883515706209</v>
      </c>
      <c r="FA81" s="43">
        <f t="shared" si="52"/>
        <v>6.3489867891441509</v>
      </c>
      <c r="FB81" s="43">
        <f t="shared" si="53"/>
        <v>1.91599654381639</v>
      </c>
      <c r="FC81" s="43">
        <f t="shared" si="54"/>
        <v>0.61629737768918813</v>
      </c>
      <c r="FD81" s="43">
        <f t="shared" si="55"/>
        <v>0.18598615571773222</v>
      </c>
      <c r="FE81" s="47"/>
      <c r="FF81" s="47"/>
      <c r="FG81" s="47" t="str">
        <f t="shared" si="62"/>
        <v/>
      </c>
      <c r="FH81" s="48" t="str">
        <f t="shared" si="63"/>
        <v/>
      </c>
    </row>
    <row r="82" spans="1:164" x14ac:dyDescent="0.35">
      <c r="A82" s="6" t="s">
        <v>111</v>
      </c>
      <c r="B82" s="11">
        <v>2.7533511616389599</v>
      </c>
      <c r="C82" s="11">
        <v>8.027613268018631E-2</v>
      </c>
      <c r="D82" s="11">
        <v>1.24039049992054</v>
      </c>
      <c r="E82" s="11">
        <v>4.14980375313321E-3</v>
      </c>
      <c r="F82" s="11">
        <v>1.3833640469957699E-4</v>
      </c>
      <c r="G82" s="11">
        <v>8.9566137444837407E-3</v>
      </c>
      <c r="H82" s="11">
        <v>0.10904915832636</v>
      </c>
      <c r="I82" s="11">
        <v>0.16488191149921</v>
      </c>
      <c r="J82" s="11">
        <v>3.4558888783668799E-2</v>
      </c>
      <c r="K82" s="11">
        <v>6.6943987843536001E-2</v>
      </c>
      <c r="L82" s="11">
        <v>1.1848357088933401</v>
      </c>
      <c r="M82" s="11">
        <v>1.02037490505517</v>
      </c>
      <c r="N82" s="11">
        <v>0.18708236751807</v>
      </c>
      <c r="O82" s="11">
        <v>0.47868778587038402</v>
      </c>
      <c r="P82" s="11">
        <v>0</v>
      </c>
      <c r="Q82" s="11">
        <v>0.124256776172399</v>
      </c>
      <c r="R82" s="11">
        <v>9.3245533972832195E-2</v>
      </c>
      <c r="S82" s="11">
        <v>1.6603792339179798E-3</v>
      </c>
      <c r="T82" s="11">
        <v>8.7016801094555604E-2</v>
      </c>
      <c r="U82" s="11">
        <v>0.13027610503484699</v>
      </c>
      <c r="V82" s="11">
        <v>4.6361120527280801E-2</v>
      </c>
      <c r="W82" s="11">
        <v>0.33337665139563999</v>
      </c>
      <c r="X82" s="11">
        <v>0.23130114329562601</v>
      </c>
      <c r="Y82" s="11">
        <v>0.15957926164167902</v>
      </c>
      <c r="Z82" s="11">
        <v>0.50642322921598903</v>
      </c>
      <c r="AA82" s="11">
        <v>1.11702911495237E-4</v>
      </c>
      <c r="AB82" s="11">
        <v>4.63680032126235E-4</v>
      </c>
      <c r="AC82" s="11">
        <v>1.5291878060686E-2</v>
      </c>
      <c r="AD82" s="11">
        <v>1.1098532341945002E-5</v>
      </c>
      <c r="AE82" s="11">
        <v>3.6739736308469403E-4</v>
      </c>
      <c r="AF82" s="11">
        <v>5.1183722260722097E-5</v>
      </c>
      <c r="AG82" s="11">
        <v>8.5031613805579397E-3</v>
      </c>
      <c r="AH82" s="11">
        <v>9.2694326654000292E-2</v>
      </c>
      <c r="AI82" s="11">
        <v>1.1945402735973699E-2</v>
      </c>
      <c r="AJ82" s="11">
        <v>0.114122505821789</v>
      </c>
      <c r="AK82" s="11">
        <v>0.227768692281831</v>
      </c>
      <c r="AL82" s="11">
        <v>0.19647291448332299</v>
      </c>
      <c r="AM82" s="11">
        <v>0.13337528944513499</v>
      </c>
      <c r="AN82" s="11">
        <v>2.2042143738786502E-4</v>
      </c>
      <c r="AO82" s="11">
        <v>0.40263467795754398</v>
      </c>
      <c r="AP82" s="11">
        <v>8.092436594351101E-3</v>
      </c>
      <c r="AQ82" s="11">
        <v>0.15409523454798302</v>
      </c>
      <c r="AR82" s="11">
        <v>1.9220884785390198E-3</v>
      </c>
      <c r="AS82" s="11">
        <v>9.0513599522809192E-3</v>
      </c>
      <c r="AT82" s="11">
        <v>7.6548988532823695E-3</v>
      </c>
      <c r="AU82" s="11">
        <v>0.27305231279749398</v>
      </c>
      <c r="AV82" s="11">
        <v>2.1853151771122601E-2</v>
      </c>
      <c r="AW82" s="11">
        <v>7.4038233439860093E-3</v>
      </c>
      <c r="AX82" s="11">
        <v>0.13061287022630999</v>
      </c>
      <c r="AY82" s="11">
        <v>3.0441798305777803E-3</v>
      </c>
      <c r="AZ82" s="11">
        <v>0</v>
      </c>
      <c r="BA82" s="11">
        <v>0.167693898755684</v>
      </c>
      <c r="BB82" s="11">
        <v>6.3889375395445702E-2</v>
      </c>
      <c r="BC82" s="11">
        <v>6.1468211614195002E-2</v>
      </c>
      <c r="BD82" s="11">
        <v>0.45404664634576802</v>
      </c>
      <c r="BE82" s="11">
        <v>5.2260602654717499E-2</v>
      </c>
      <c r="BF82" s="11">
        <v>2.8320995137526301E-2</v>
      </c>
      <c r="BG82" s="11">
        <v>1.44056097011047E-2</v>
      </c>
      <c r="BH82" s="11">
        <v>5.6566473871990305E-2</v>
      </c>
      <c r="BI82" s="11">
        <v>8.0167476542350492E-3</v>
      </c>
      <c r="BJ82" s="11">
        <v>0</v>
      </c>
      <c r="BK82" s="11">
        <v>0.19011566135357699</v>
      </c>
      <c r="BL82" s="11">
        <v>1.2833228569366801E-2</v>
      </c>
      <c r="BM82" s="11">
        <v>6.4938580526972302E-3</v>
      </c>
      <c r="BN82" s="11">
        <v>2.58561033075979E-2</v>
      </c>
      <c r="BO82" s="11">
        <v>0.26233620381793898</v>
      </c>
      <c r="BP82" s="11">
        <v>7.1960531230844697E-3</v>
      </c>
      <c r="BQ82" s="11">
        <v>0.46788357081441095</v>
      </c>
      <c r="BR82" s="11">
        <v>0.43697774596218703</v>
      </c>
      <c r="BS82" s="11">
        <v>0.61804992361450495</v>
      </c>
      <c r="BT82" s="11">
        <v>7.7730138553369008E-2</v>
      </c>
      <c r="BU82" s="11">
        <v>0.86505124003970801</v>
      </c>
      <c r="BV82" s="11">
        <v>25.1413678122905</v>
      </c>
      <c r="BW82" s="11">
        <v>3.6727447030852303</v>
      </c>
      <c r="BX82" s="11">
        <v>4.5144181021758198</v>
      </c>
      <c r="BY82" s="11">
        <v>0.111591455691141</v>
      </c>
      <c r="BZ82" s="11">
        <v>1.3845568043845802</v>
      </c>
      <c r="CA82" s="11">
        <v>1.34249488887404</v>
      </c>
      <c r="CB82" s="11">
        <v>9.9100710649552309E-2</v>
      </c>
      <c r="CC82" s="11">
        <v>2.0917862370296601E-2</v>
      </c>
      <c r="CD82" s="11">
        <v>9.5926813815931003E-2</v>
      </c>
      <c r="CE82" s="11">
        <v>0.62104034816008702</v>
      </c>
      <c r="CF82" s="11">
        <v>0.49492182811297597</v>
      </c>
      <c r="CG82" s="11">
        <v>0.25142848605012902</v>
      </c>
      <c r="CH82" s="11">
        <v>7.5427469331810992E-2</v>
      </c>
      <c r="CI82" s="11">
        <v>0.14716918519543501</v>
      </c>
      <c r="CJ82" s="11">
        <v>5.7757084622402401E-2</v>
      </c>
      <c r="CK82" s="11">
        <v>0.63908254170108503</v>
      </c>
      <c r="CL82" s="11">
        <v>1.3745807338408101E-2</v>
      </c>
      <c r="CM82" s="11">
        <v>1.10544011065505</v>
      </c>
      <c r="CN82" s="11">
        <v>0.46263606118752204</v>
      </c>
      <c r="CO82" s="11">
        <v>0.64674546460970894</v>
      </c>
      <c r="CP82" s="11">
        <v>0.61190136758214897</v>
      </c>
      <c r="CQ82" s="11">
        <v>3.1010822048114702E-5</v>
      </c>
      <c r="CR82" s="11">
        <v>0.37848059714753796</v>
      </c>
      <c r="CS82" s="11">
        <v>3.0216046381944701</v>
      </c>
      <c r="CT82" s="11">
        <v>0.34909533184360103</v>
      </c>
      <c r="CU82" s="11">
        <v>1.38984468059969</v>
      </c>
      <c r="CV82" s="11">
        <v>0.46885668455540302</v>
      </c>
      <c r="CW82" s="11">
        <v>2.0841018009578001</v>
      </c>
      <c r="CX82" s="11">
        <v>0.15188660308337901</v>
      </c>
      <c r="CY82" s="11">
        <v>0.67016350838194794</v>
      </c>
      <c r="CZ82" s="11">
        <v>1.3558759740547401</v>
      </c>
      <c r="DA82" s="11">
        <v>0.65317406879465501</v>
      </c>
      <c r="DB82" s="11">
        <v>0.149068744362294</v>
      </c>
      <c r="DC82" s="11">
        <v>0.34415321749434102</v>
      </c>
      <c r="DD82" s="11">
        <v>1.22873368292609</v>
      </c>
      <c r="DE82" s="11">
        <v>0.17130147052858499</v>
      </c>
      <c r="DF82" s="11">
        <v>0.32974218628083296</v>
      </c>
      <c r="DG82" s="11">
        <v>5.7139110272581096E-2</v>
      </c>
      <c r="DH82" s="11">
        <v>0.142260049328511</v>
      </c>
      <c r="DI82" s="11">
        <v>7.9733340955178506E-2</v>
      </c>
      <c r="DJ82" s="11">
        <v>0.68235052494581405</v>
      </c>
      <c r="DK82" s="11">
        <v>3.7592748613286299E-2</v>
      </c>
      <c r="DL82" s="10">
        <v>70.000788123097706</v>
      </c>
      <c r="DM82" s="11">
        <v>175.83757407747399</v>
      </c>
      <c r="DN82" s="11">
        <v>0.13456215995081799</v>
      </c>
      <c r="DO82" s="11">
        <v>6.2961362439608801E-2</v>
      </c>
      <c r="DP82" s="11">
        <v>4.0806054105308803E-3</v>
      </c>
      <c r="DQ82" s="11">
        <v>1.2572708768581501E-2</v>
      </c>
      <c r="DR82" s="11">
        <v>1.16576256476718E-4</v>
      </c>
      <c r="DS82" s="11">
        <v>211.314855502265</v>
      </c>
      <c r="DT82" s="10">
        <v>457.36751111566298</v>
      </c>
      <c r="DW82" s="50">
        <f t="shared" si="34"/>
        <v>1.6078779903412065E-2</v>
      </c>
      <c r="DX82" s="25">
        <f t="shared" si="35"/>
        <v>4.6758512846997126E-3</v>
      </c>
      <c r="DY82" s="43">
        <f t="shared" si="36"/>
        <v>0.417635409051895</v>
      </c>
      <c r="DZ82" s="43">
        <f t="shared" si="37"/>
        <v>0.12145206761223164</v>
      </c>
      <c r="EA82" s="45"/>
      <c r="EB82" s="45"/>
      <c r="EC82" s="47" t="str">
        <f t="shared" si="56"/>
        <v/>
      </c>
      <c r="ED82" s="48" t="str">
        <f t="shared" si="57"/>
        <v/>
      </c>
      <c r="EE82" s="24">
        <f t="shared" si="38"/>
        <v>1.0478269614716908E-2</v>
      </c>
      <c r="EF82" s="25">
        <f t="shared" si="39"/>
        <v>2.7384601429084141E-3</v>
      </c>
      <c r="EG82" s="43">
        <f t="shared" si="40"/>
        <v>4.7413392283558356E-2</v>
      </c>
      <c r="EH82" s="44">
        <f t="shared" si="41"/>
        <v>1.2391328891389077E-2</v>
      </c>
      <c r="EI82" s="43">
        <f t="shared" si="42"/>
        <v>1.2217044834920265E-3</v>
      </c>
      <c r="EJ82" s="43">
        <f t="shared" si="43"/>
        <v>3.1928831357388321E-4</v>
      </c>
      <c r="EK82" s="47"/>
      <c r="EL82" s="47"/>
      <c r="EM82" s="47" t="str">
        <f t="shared" si="58"/>
        <v/>
      </c>
      <c r="EN82" s="48" t="str">
        <f t="shared" si="59"/>
        <v/>
      </c>
      <c r="EO82" s="24">
        <f t="shared" si="44"/>
        <v>0.25482766551277491</v>
      </c>
      <c r="EP82" s="25">
        <f t="shared" si="45"/>
        <v>8.8623089388762219E-2</v>
      </c>
      <c r="EQ82" s="43">
        <f t="shared" si="46"/>
        <v>0.36339398980744764</v>
      </c>
      <c r="ER82" s="44">
        <f t="shared" si="47"/>
        <v>0.12637991238996726</v>
      </c>
      <c r="ES82" s="43">
        <f t="shared" si="48"/>
        <v>0.13435490254917129</v>
      </c>
      <c r="ET82" s="43">
        <f t="shared" si="49"/>
        <v>4.6725486082815959E-2</v>
      </c>
      <c r="EU82" s="47"/>
      <c r="EV82" s="47"/>
      <c r="EW82" s="47" t="str">
        <f t="shared" si="60"/>
        <v/>
      </c>
      <c r="EX82" s="48" t="str">
        <f t="shared" si="61"/>
        <v/>
      </c>
      <c r="EY82" s="24">
        <f t="shared" si="50"/>
        <v>1.2916128220100882</v>
      </c>
      <c r="EZ82" s="25">
        <f t="shared" si="51"/>
        <v>0.38978277717504256</v>
      </c>
      <c r="FA82" s="43">
        <f t="shared" si="52"/>
        <v>5.032094995777654</v>
      </c>
      <c r="FB82" s="43">
        <f t="shared" si="53"/>
        <v>1.518585081410355</v>
      </c>
      <c r="FC82" s="43">
        <f t="shared" si="54"/>
        <v>0.48846643616952745</v>
      </c>
      <c r="FD82" s="43">
        <f t="shared" si="55"/>
        <v>0.14740934806658879</v>
      </c>
      <c r="FE82" s="47"/>
      <c r="FF82" s="47"/>
      <c r="FG82" s="47" t="str">
        <f t="shared" si="62"/>
        <v/>
      </c>
      <c r="FH82" s="48" t="str">
        <f t="shared" si="63"/>
        <v/>
      </c>
    </row>
    <row r="83" spans="1:164" x14ac:dyDescent="0.35">
      <c r="A83" s="6" t="s">
        <v>112</v>
      </c>
      <c r="B83" s="11">
        <v>4.6881956115484096</v>
      </c>
      <c r="C83" s="11">
        <v>0.35637969146884302</v>
      </c>
      <c r="D83" s="11">
        <v>4.0928934008765596</v>
      </c>
      <c r="E83" s="11">
        <v>3.8118705235167104E-2</v>
      </c>
      <c r="F83" s="11">
        <v>6.1800905473029496E-3</v>
      </c>
      <c r="G83" s="11">
        <v>7.7308599141750006E-2</v>
      </c>
      <c r="H83" s="11">
        <v>0.36166365554662</v>
      </c>
      <c r="I83" s="11">
        <v>4.77027804366945E-2</v>
      </c>
      <c r="J83" s="11">
        <v>1.8678199941593202E-2</v>
      </c>
      <c r="K83" s="11">
        <v>1.5721885442630999E-2</v>
      </c>
      <c r="L83" s="11">
        <v>4.8233646079193599</v>
      </c>
      <c r="M83" s="11">
        <v>0.29164974307703501</v>
      </c>
      <c r="N83" s="11">
        <v>0.13877687661799099</v>
      </c>
      <c r="O83" s="11">
        <v>0.62909821064503701</v>
      </c>
      <c r="P83" s="11">
        <v>0</v>
      </c>
      <c r="Q83" s="11">
        <v>0.18237696119541402</v>
      </c>
      <c r="R83" s="11">
        <v>0.36829022436662501</v>
      </c>
      <c r="S83" s="11">
        <v>9.1976910304074292E-3</v>
      </c>
      <c r="T83" s="11">
        <v>0.53529229345433404</v>
      </c>
      <c r="U83" s="11">
        <v>0.88266138108539893</v>
      </c>
      <c r="V83" s="11">
        <v>0.15400427041018203</v>
      </c>
      <c r="W83" s="11">
        <v>1.7903534353005599</v>
      </c>
      <c r="X83" s="11">
        <v>1.7879972269730802</v>
      </c>
      <c r="Y83" s="11">
        <v>1.38189540219421</v>
      </c>
      <c r="Z83" s="11">
        <v>4.0876508076959803</v>
      </c>
      <c r="AA83" s="11">
        <v>3.4916581222998002E-4</v>
      </c>
      <c r="AB83" s="11">
        <v>3.2115730492827503E-3</v>
      </c>
      <c r="AC83" s="11">
        <v>5.6304236760751004E-2</v>
      </c>
      <c r="AD83" s="11">
        <v>7.22949745581325E-5</v>
      </c>
      <c r="AE83" s="11">
        <v>2.6163070861057397E-3</v>
      </c>
      <c r="AF83" s="11">
        <v>5.5262099344836706E-4</v>
      </c>
      <c r="AG83" s="11">
        <v>8.5230135174754904E-2</v>
      </c>
      <c r="AH83" s="11">
        <v>0.23277265595164798</v>
      </c>
      <c r="AI83" s="11">
        <v>3.9567979299081298E-2</v>
      </c>
      <c r="AJ83" s="11">
        <v>0.26695420835467898</v>
      </c>
      <c r="AK83" s="11">
        <v>0.68329269977617302</v>
      </c>
      <c r="AL83" s="11">
        <v>9.8363494282042691E-2</v>
      </c>
      <c r="AM83" s="11">
        <v>0.49819326830975103</v>
      </c>
      <c r="AN83" s="11">
        <v>3.74975635024431E-3</v>
      </c>
      <c r="AO83" s="11">
        <v>1.10441613616641</v>
      </c>
      <c r="AP83" s="11">
        <v>2.9563048077710301E-2</v>
      </c>
      <c r="AQ83" s="11">
        <v>0.35932701502194198</v>
      </c>
      <c r="AR83" s="11">
        <v>5.0518373068474303E-3</v>
      </c>
      <c r="AS83" s="11">
        <v>4.1282776763338601E-2</v>
      </c>
      <c r="AT83" s="11">
        <v>7.3558898112794396E-2</v>
      </c>
      <c r="AU83" s="11">
        <v>1.71311725571011</v>
      </c>
      <c r="AV83" s="11">
        <v>0.18764884146125699</v>
      </c>
      <c r="AW83" s="11">
        <v>5.0554281469027997E-2</v>
      </c>
      <c r="AX83" s="11">
        <v>0.42590048308907896</v>
      </c>
      <c r="AY83" s="11">
        <v>1.53190915843321E-2</v>
      </c>
      <c r="AZ83" s="11">
        <v>0</v>
      </c>
      <c r="BA83" s="11">
        <v>0.74173053058559102</v>
      </c>
      <c r="BB83" s="11">
        <v>0.32114182936150498</v>
      </c>
      <c r="BC83" s="11">
        <v>0.226712464302496</v>
      </c>
      <c r="BD83" s="11">
        <v>1.8095290185055299</v>
      </c>
      <c r="BE83" s="11">
        <v>0.17120729365302101</v>
      </c>
      <c r="BF83" s="11">
        <v>0.15752369087653298</v>
      </c>
      <c r="BG83" s="11">
        <v>8.3124818170747811E-3</v>
      </c>
      <c r="BH83" s="11">
        <v>0.277475304898054</v>
      </c>
      <c r="BI83" s="11">
        <v>2.05278417964397E-2</v>
      </c>
      <c r="BJ83" s="11">
        <v>0</v>
      </c>
      <c r="BK83" s="11">
        <v>0.59319562732489195</v>
      </c>
      <c r="BL83" s="11">
        <v>6.5035824662416808E-2</v>
      </c>
      <c r="BM83" s="11">
        <v>3.7320611463248894E-2</v>
      </c>
      <c r="BN83" s="11">
        <v>9.4179780494357296E-2</v>
      </c>
      <c r="BO83" s="11">
        <v>0.896880397394619</v>
      </c>
      <c r="BP83" s="11">
        <v>6.3313114509815594E-3</v>
      </c>
      <c r="BQ83" s="11">
        <v>1.01741660792163</v>
      </c>
      <c r="BR83" s="11">
        <v>0.71737527971438797</v>
      </c>
      <c r="BS83" s="11">
        <v>1.0475762340327299</v>
      </c>
      <c r="BT83" s="11">
        <v>0.22284710767792898</v>
      </c>
      <c r="BU83" s="11">
        <v>0.81854590332856203</v>
      </c>
      <c r="BV83" s="11">
        <v>16.662167805890199</v>
      </c>
      <c r="BW83" s="11">
        <v>3.8294131808345497</v>
      </c>
      <c r="BX83" s="11">
        <v>6.5137984959490502</v>
      </c>
      <c r="BY83" s="11">
        <v>0.219299795827259</v>
      </c>
      <c r="BZ83" s="11">
        <v>1.2668163933007601</v>
      </c>
      <c r="CA83" s="11">
        <v>2.1975601731787302</v>
      </c>
      <c r="CB83" s="11">
        <v>0.182090898624027</v>
      </c>
      <c r="CC83" s="11">
        <v>2.4605803426827798E-2</v>
      </c>
      <c r="CD83" s="11">
        <v>2.1592308485629298E-2</v>
      </c>
      <c r="CE83" s="11">
        <v>1.8841114819234501</v>
      </c>
      <c r="CF83" s="11">
        <v>1.02094002203857</v>
      </c>
      <c r="CG83" s="11">
        <v>0.12301335269900901</v>
      </c>
      <c r="CH83" s="11">
        <v>0.39859242819989799</v>
      </c>
      <c r="CI83" s="11">
        <v>0.18633511826612001</v>
      </c>
      <c r="CJ83" s="11">
        <v>0.25888994062369503</v>
      </c>
      <c r="CK83" s="11">
        <v>1.9484200365953399</v>
      </c>
      <c r="CL83" s="11">
        <v>5.3033860247339096E-3</v>
      </c>
      <c r="CM83" s="11">
        <v>4.3069063004361396</v>
      </c>
      <c r="CN83" s="11">
        <v>1.2658807928256499</v>
      </c>
      <c r="CO83" s="11">
        <v>0.66105522454411503</v>
      </c>
      <c r="CP83" s="11">
        <v>0.47433253814689602</v>
      </c>
      <c r="CQ83" s="11">
        <v>1.2942924878306598E-4</v>
      </c>
      <c r="CR83" s="11">
        <v>0.28986374075998</v>
      </c>
      <c r="CS83" s="11">
        <v>14.452158715559701</v>
      </c>
      <c r="CT83" s="11">
        <v>0.47711780447943203</v>
      </c>
      <c r="CU83" s="11">
        <v>6.8199585402883898</v>
      </c>
      <c r="CV83" s="11">
        <v>1.24352437790667</v>
      </c>
      <c r="CW83" s="11">
        <v>5.8652185051541803</v>
      </c>
      <c r="CX83" s="11">
        <v>0.30260216237272297</v>
      </c>
      <c r="CY83" s="11">
        <v>2.38755022611213</v>
      </c>
      <c r="CZ83" s="11">
        <v>3.28217476156795</v>
      </c>
      <c r="DA83" s="11">
        <v>1.5487921101339499</v>
      </c>
      <c r="DB83" s="11">
        <v>0.34693333870022203</v>
      </c>
      <c r="DC83" s="11">
        <v>2.19026325770532</v>
      </c>
      <c r="DD83" s="11">
        <v>0.91561023058179603</v>
      </c>
      <c r="DE83" s="11">
        <v>0.57608593048237999</v>
      </c>
      <c r="DF83" s="11">
        <v>1.3031163427133701</v>
      </c>
      <c r="DG83" s="11">
        <v>0.237991108813043</v>
      </c>
      <c r="DH83" s="11">
        <v>0.62336169253708096</v>
      </c>
      <c r="DI83" s="11">
        <v>0.40156080940156902</v>
      </c>
      <c r="DJ83" s="11">
        <v>1.1858672277403299</v>
      </c>
      <c r="DK83" s="11">
        <v>0.12445544113407801</v>
      </c>
      <c r="DL83" s="10">
        <v>130.018748185585</v>
      </c>
      <c r="DM83" s="11">
        <v>663.97788449881807</v>
      </c>
      <c r="DN83" s="11">
        <v>2.14152671859098E-2</v>
      </c>
      <c r="DO83" s="11">
        <v>0.38443213357095402</v>
      </c>
      <c r="DP83" s="11">
        <v>1.0835947375395501E-2</v>
      </c>
      <c r="DQ83" s="11">
        <v>8.8481951267844791E-2</v>
      </c>
      <c r="DR83" s="11">
        <v>3.6548966929099999E-4</v>
      </c>
      <c r="DS83" s="11">
        <v>89.249702818989093</v>
      </c>
      <c r="DT83" s="10">
        <v>883.75186629246105</v>
      </c>
      <c r="DW83" s="50">
        <f t="shared" si="34"/>
        <v>2.7253053605364518E-2</v>
      </c>
      <c r="DX83" s="25">
        <f t="shared" si="35"/>
        <v>7.9254288247077621E-3</v>
      </c>
      <c r="DY83" s="43">
        <f t="shared" si="36"/>
        <v>0.70787959402157763</v>
      </c>
      <c r="DZ83" s="43">
        <f t="shared" si="37"/>
        <v>0.20585764150027991</v>
      </c>
      <c r="EA83" s="45"/>
      <c r="EB83" s="45"/>
      <c r="EC83" s="47" t="str">
        <f t="shared" si="56"/>
        <v/>
      </c>
      <c r="ED83" s="48" t="str">
        <f t="shared" si="57"/>
        <v/>
      </c>
      <c r="EE83" s="24">
        <f t="shared" si="38"/>
        <v>3.0040498068917745E-2</v>
      </c>
      <c r="EF83" s="25">
        <f t="shared" si="39"/>
        <v>7.8509820475802811E-3</v>
      </c>
      <c r="EG83" s="43">
        <f t="shared" si="40"/>
        <v>0.13593102408193333</v>
      </c>
      <c r="EH83" s="44">
        <f t="shared" si="41"/>
        <v>3.5525111046033626E-2</v>
      </c>
      <c r="EI83" s="43">
        <f t="shared" si="42"/>
        <v>3.5025450314414256E-3</v>
      </c>
      <c r="EJ83" s="43">
        <f t="shared" si="43"/>
        <v>9.1537823705859812E-4</v>
      </c>
      <c r="EK83" s="47"/>
      <c r="EL83" s="47"/>
      <c r="EM83" s="47" t="str">
        <f t="shared" si="58"/>
        <v/>
      </c>
      <c r="EN83" s="48" t="str">
        <f t="shared" si="59"/>
        <v/>
      </c>
      <c r="EO83" s="24">
        <f t="shared" si="44"/>
        <v>0.24112807658733404</v>
      </c>
      <c r="EP83" s="25">
        <f t="shared" si="45"/>
        <v>8.3858693452843816E-2</v>
      </c>
      <c r="EQ83" s="43">
        <f t="shared" si="46"/>
        <v>0.34385785244057171</v>
      </c>
      <c r="ER83" s="44">
        <f t="shared" si="47"/>
        <v>0.11958570170373006</v>
      </c>
      <c r="ES83" s="43">
        <f t="shared" si="48"/>
        <v>0.12713195471367011</v>
      </c>
      <c r="ET83" s="43">
        <f t="shared" si="49"/>
        <v>4.4213514117810084E-2</v>
      </c>
      <c r="EU83" s="47"/>
      <c r="EV83" s="47"/>
      <c r="EW83" s="47" t="str">
        <f t="shared" si="60"/>
        <v/>
      </c>
      <c r="EX83" s="48" t="str">
        <f t="shared" si="61"/>
        <v/>
      </c>
      <c r="EY83" s="24">
        <f t="shared" si="50"/>
        <v>0.85600233611994581</v>
      </c>
      <c r="EZ83" s="25">
        <f t="shared" si="51"/>
        <v>0.25832429204434659</v>
      </c>
      <c r="FA83" s="43">
        <f t="shared" si="52"/>
        <v>3.3349661745069894</v>
      </c>
      <c r="FB83" s="43">
        <f t="shared" si="53"/>
        <v>1.0064257300118447</v>
      </c>
      <c r="FC83" s="43">
        <f t="shared" si="54"/>
        <v>0.32372581268323308</v>
      </c>
      <c r="FD83" s="43">
        <f t="shared" si="55"/>
        <v>9.7693940599431928E-2</v>
      </c>
      <c r="FE83" s="47"/>
      <c r="FF83" s="47"/>
      <c r="FG83" s="47" t="str">
        <f t="shared" si="62"/>
        <v/>
      </c>
      <c r="FH83" s="48" t="str">
        <f t="shared" si="63"/>
        <v/>
      </c>
    </row>
    <row r="84" spans="1:164" x14ac:dyDescent="0.35">
      <c r="A84" s="6" t="s">
        <v>113</v>
      </c>
      <c r="B84" s="11">
        <v>32.8931299318903</v>
      </c>
      <c r="C84" s="11">
        <v>6.9290631800025198</v>
      </c>
      <c r="D84" s="11">
        <v>8.0755863634057405</v>
      </c>
      <c r="E84" s="11">
        <v>5.6655530489384702E-2</v>
      </c>
      <c r="F84" s="11">
        <v>0.24354691506296799</v>
      </c>
      <c r="G84" s="11">
        <v>7.0099501780344201E-2</v>
      </c>
      <c r="H84" s="11">
        <v>1.4169116626132998</v>
      </c>
      <c r="I84" s="11">
        <v>9.1196791564464391E-2</v>
      </c>
      <c r="J84" s="11">
        <v>1.66947796343252E-2</v>
      </c>
      <c r="K84" s="11">
        <v>5.4731811169487402E-2</v>
      </c>
      <c r="L84" s="11">
        <v>8.1033053293645505</v>
      </c>
      <c r="M84" s="11">
        <v>2.5006213456978998</v>
      </c>
      <c r="N84" s="11">
        <v>0.177312163683053</v>
      </c>
      <c r="O84" s="11">
        <v>41.339107147694698</v>
      </c>
      <c r="P84" s="11">
        <v>0</v>
      </c>
      <c r="Q84" s="11">
        <v>24.138608367850999</v>
      </c>
      <c r="R84" s="11">
        <v>10.7853071360661</v>
      </c>
      <c r="S84" s="11">
        <v>8.4277164213222108E-2</v>
      </c>
      <c r="T84" s="11">
        <v>3.35016191223299</v>
      </c>
      <c r="U84" s="11">
        <v>3.8582196742949502</v>
      </c>
      <c r="V84" s="11">
        <v>0.28159627298008999</v>
      </c>
      <c r="W84" s="11">
        <v>11.6161493898794</v>
      </c>
      <c r="X84" s="11">
        <v>0.46685887085461902</v>
      </c>
      <c r="Y84" s="11">
        <v>1.03352106286527</v>
      </c>
      <c r="Z84" s="11">
        <v>2.8530488151265501</v>
      </c>
      <c r="AA84" s="11">
        <v>0.52584586321053595</v>
      </c>
      <c r="AB84" s="11">
        <v>0.19521690609238501</v>
      </c>
      <c r="AC84" s="11">
        <v>0.40905615041515803</v>
      </c>
      <c r="AD84" s="11">
        <v>1.8732300208550801E-3</v>
      </c>
      <c r="AE84" s="11">
        <v>1.35184626984318E-2</v>
      </c>
      <c r="AF84" s="11">
        <v>1.6850856763532401E-2</v>
      </c>
      <c r="AG84" s="11">
        <v>2.8433296832637698</v>
      </c>
      <c r="AH84" s="11">
        <v>5.5903393870802907</v>
      </c>
      <c r="AI84" s="11">
        <v>0.32400345892848498</v>
      </c>
      <c r="AJ84" s="11">
        <v>0.47195885849400099</v>
      </c>
      <c r="AK84" s="11">
        <v>0.83562778461899501</v>
      </c>
      <c r="AL84" s="11">
        <v>0.11043403090312401</v>
      </c>
      <c r="AM84" s="11">
        <v>0.767113575969117</v>
      </c>
      <c r="AN84" s="11">
        <v>3.31876412072152E-2</v>
      </c>
      <c r="AO84" s="11">
        <v>2.21028425999399</v>
      </c>
      <c r="AP84" s="11">
        <v>4.9997428657891196E-2</v>
      </c>
      <c r="AQ84" s="11">
        <v>2.2921461534307301</v>
      </c>
      <c r="AR84" s="11">
        <v>6.646429194094941E-2</v>
      </c>
      <c r="AS84" s="11">
        <v>0.24173379823271401</v>
      </c>
      <c r="AT84" s="11">
        <v>0.113488712313681</v>
      </c>
      <c r="AU84" s="11">
        <v>12.2323471900286</v>
      </c>
      <c r="AV84" s="11">
        <v>0.64010605150172606</v>
      </c>
      <c r="AW84" s="11">
        <v>0.85416011550817406</v>
      </c>
      <c r="AX84" s="11">
        <v>3.5269005690911999</v>
      </c>
      <c r="AY84" s="11">
        <v>1.73458251278565</v>
      </c>
      <c r="AZ84" s="11">
        <v>0</v>
      </c>
      <c r="BA84" s="11">
        <v>1.36069203214887</v>
      </c>
      <c r="BB84" s="11">
        <v>0.67159969761844707</v>
      </c>
      <c r="BC84" s="11">
        <v>0.55472428000366203</v>
      </c>
      <c r="BD84" s="11">
        <v>2.74566801651557</v>
      </c>
      <c r="BE84" s="11">
        <v>0.22328106617490701</v>
      </c>
      <c r="BF84" s="11">
        <v>0.153260410523303</v>
      </c>
      <c r="BG84" s="11">
        <v>0.20667037682174599</v>
      </c>
      <c r="BH84" s="11">
        <v>0.357779132074309</v>
      </c>
      <c r="BI84" s="11">
        <v>9.0228519061452794E-2</v>
      </c>
      <c r="BJ84" s="11">
        <v>0</v>
      </c>
      <c r="BK84" s="11">
        <v>1.78959438368104</v>
      </c>
      <c r="BL84" s="11">
        <v>0.524111856323206</v>
      </c>
      <c r="BM84" s="11">
        <v>0.14884814278253999</v>
      </c>
      <c r="BN84" s="11">
        <v>0.15112618175828599</v>
      </c>
      <c r="BO84" s="11">
        <v>0.46861277322647499</v>
      </c>
      <c r="BP84" s="11">
        <v>7.7114810574156201E-2</v>
      </c>
      <c r="BQ84" s="11">
        <v>1.0065948475751501</v>
      </c>
      <c r="BR84" s="11">
        <v>1.2036744935739201</v>
      </c>
      <c r="BS84" s="11">
        <v>16.557589585036002</v>
      </c>
      <c r="BT84" s="11">
        <v>5.0510809328294304</v>
      </c>
      <c r="BU84" s="11">
        <v>4.5448469045483302</v>
      </c>
      <c r="BV84" s="11">
        <v>29.9374306202889</v>
      </c>
      <c r="BW84" s="11">
        <v>18.7456531918385</v>
      </c>
      <c r="BX84" s="11">
        <v>16.886426943085599</v>
      </c>
      <c r="BY84" s="11">
        <v>1.8254955192628</v>
      </c>
      <c r="BZ84" s="11">
        <v>6.2439665526976693</v>
      </c>
      <c r="CA84" s="11">
        <v>22.565988881248501</v>
      </c>
      <c r="CB84" s="11">
        <v>2.6410161649009503</v>
      </c>
      <c r="CC84" s="11">
        <v>0.95265861718173106</v>
      </c>
      <c r="CD84" s="11">
        <v>0.64859636731966308</v>
      </c>
      <c r="CE84" s="11">
        <v>9.7481922039921205</v>
      </c>
      <c r="CF84" s="11">
        <v>4.1281194201438902</v>
      </c>
      <c r="CG84" s="11">
        <v>1.5126624862068301</v>
      </c>
      <c r="CH84" s="11">
        <v>0.22048811167253399</v>
      </c>
      <c r="CI84" s="11">
        <v>0.11616115364033901</v>
      </c>
      <c r="CJ84" s="11">
        <v>4.8333518612611204E-2</v>
      </c>
      <c r="CK84" s="11">
        <v>0.72965920007349205</v>
      </c>
      <c r="CL84" s="11">
        <v>1.5540371109879198E-2</v>
      </c>
      <c r="CM84" s="11">
        <v>0.57594796222928601</v>
      </c>
      <c r="CN84" s="11">
        <v>0.59212041341020705</v>
      </c>
      <c r="CO84" s="11">
        <v>1.6018524163888801</v>
      </c>
      <c r="CP84" s="11">
        <v>1.1066651744674201</v>
      </c>
      <c r="CQ84" s="11">
        <v>0.51964188693230495</v>
      </c>
      <c r="CR84" s="11">
        <v>0.67379609081800507</v>
      </c>
      <c r="CS84" s="11">
        <v>2.8847654704806103</v>
      </c>
      <c r="CT84" s="11">
        <v>0.32988738240821197</v>
      </c>
      <c r="CU84" s="11">
        <v>1.2699958247293499</v>
      </c>
      <c r="CV84" s="11">
        <v>1.28013479763468</v>
      </c>
      <c r="CW84" s="11">
        <v>3.5262603595961997</v>
      </c>
      <c r="CX84" s="11">
        <v>0.49364630238645402</v>
      </c>
      <c r="CY84" s="11">
        <v>1.45781211835847</v>
      </c>
      <c r="CZ84" s="11">
        <v>3.6322024654048302</v>
      </c>
      <c r="DA84" s="11">
        <v>1.6014979862647201</v>
      </c>
      <c r="DB84" s="11">
        <v>0.32214184315198702</v>
      </c>
      <c r="DC84" s="11">
        <v>9.6359700199108609</v>
      </c>
      <c r="DD84" s="11">
        <v>3.1438453367619101</v>
      </c>
      <c r="DE84" s="11">
        <v>0.42609135611417598</v>
      </c>
      <c r="DF84" s="11">
        <v>1.1939054566406802</v>
      </c>
      <c r="DG84" s="11">
        <v>0.14172834485018501</v>
      </c>
      <c r="DH84" s="11">
        <v>1.5546230465733</v>
      </c>
      <c r="DI84" s="11">
        <v>1.4481934108659198</v>
      </c>
      <c r="DJ84" s="11">
        <v>0.85043881741279792</v>
      </c>
      <c r="DK84" s="11">
        <v>0.100245421178628</v>
      </c>
      <c r="DL84" s="10">
        <v>391.75317556466501</v>
      </c>
      <c r="DM84" s="11">
        <v>154.41236408691901</v>
      </c>
      <c r="DN84" s="11">
        <v>16.4613705560947</v>
      </c>
      <c r="DO84" s="11">
        <v>15.3299115352039</v>
      </c>
      <c r="DP84" s="11">
        <v>1.0019640383536899</v>
      </c>
      <c r="DQ84" s="11">
        <v>4.91047151036509</v>
      </c>
      <c r="DR84" s="11">
        <v>0.49424610708063399</v>
      </c>
      <c r="DS84" s="11">
        <v>100.035779821106</v>
      </c>
      <c r="DT84" s="10">
        <v>684.39928321978903</v>
      </c>
      <c r="DW84" s="50">
        <f t="shared" si="34"/>
        <v>0.43075134952184585</v>
      </c>
      <c r="DX84" s="25">
        <f t="shared" si="35"/>
        <v>0.12526629900695643</v>
      </c>
      <c r="DY84" s="43">
        <f t="shared" si="36"/>
        <v>11.188474320681266</v>
      </c>
      <c r="DZ84" s="43">
        <f t="shared" si="37"/>
        <v>3.2537072054257918</v>
      </c>
      <c r="EA84" s="45"/>
      <c r="EB84" s="45"/>
      <c r="EC84" s="47" t="str">
        <f t="shared" si="56"/>
        <v/>
      </c>
      <c r="ED84" s="48" t="str">
        <f t="shared" si="57"/>
        <v/>
      </c>
      <c r="EE84" s="24">
        <f t="shared" si="38"/>
        <v>0.68090175631944239</v>
      </c>
      <c r="EF84" s="25">
        <f t="shared" si="39"/>
        <v>0.17795135928724684</v>
      </c>
      <c r="EG84" s="43">
        <f t="shared" si="40"/>
        <v>3.0810299091363662</v>
      </c>
      <c r="EH84" s="44">
        <f t="shared" si="41"/>
        <v>0.80521669278564556</v>
      </c>
      <c r="EI84" s="43">
        <f t="shared" si="42"/>
        <v>7.9389131898714979E-2</v>
      </c>
      <c r="EJ84" s="43">
        <f t="shared" si="43"/>
        <v>2.07480797382215E-2</v>
      </c>
      <c r="EK84" s="47"/>
      <c r="EL84" s="47"/>
      <c r="EM84" s="47" t="str">
        <f t="shared" si="58"/>
        <v/>
      </c>
      <c r="EN84" s="48" t="str">
        <f t="shared" si="59"/>
        <v/>
      </c>
      <c r="EO84" s="24">
        <f t="shared" si="44"/>
        <v>1.338825578408338</v>
      </c>
      <c r="EP84" s="25">
        <f t="shared" si="45"/>
        <v>0.46561215664119204</v>
      </c>
      <c r="EQ84" s="43">
        <f t="shared" si="46"/>
        <v>1.9092164409035868</v>
      </c>
      <c r="ER84" s="44">
        <f t="shared" si="47"/>
        <v>0.66398072973835232</v>
      </c>
      <c r="ES84" s="43">
        <f t="shared" si="48"/>
        <v>0.70588010825054082</v>
      </c>
      <c r="ET84" s="43">
        <f t="shared" si="49"/>
        <v>0.24548855716021439</v>
      </c>
      <c r="EU84" s="47"/>
      <c r="EV84" s="47"/>
      <c r="EW84" s="47" t="str">
        <f t="shared" si="60"/>
        <v/>
      </c>
      <c r="EX84" s="48" t="str">
        <f t="shared" si="61"/>
        <v/>
      </c>
      <c r="EY84" s="24">
        <f t="shared" si="50"/>
        <v>1.5380057893389441</v>
      </c>
      <c r="EZ84" s="25">
        <f t="shared" si="51"/>
        <v>0.46413922010070036</v>
      </c>
      <c r="FA84" s="43">
        <f t="shared" si="52"/>
        <v>5.9920365485107521</v>
      </c>
      <c r="FB84" s="43">
        <f t="shared" si="53"/>
        <v>1.8082761389578672</v>
      </c>
      <c r="FC84" s="43">
        <f t="shared" si="54"/>
        <v>0.58164814867456249</v>
      </c>
      <c r="FD84" s="43">
        <f t="shared" si="55"/>
        <v>0.17552971514812216</v>
      </c>
      <c r="FE84" s="47"/>
      <c r="FF84" s="47"/>
      <c r="FG84" s="47" t="str">
        <f t="shared" si="62"/>
        <v/>
      </c>
      <c r="FH84" s="48" t="str">
        <f t="shared" si="63"/>
        <v/>
      </c>
    </row>
    <row r="85" spans="1:164" x14ac:dyDescent="0.35">
      <c r="A85" s="6" t="s">
        <v>114</v>
      </c>
      <c r="B85" s="11">
        <v>1.71819867069096</v>
      </c>
      <c r="C85" s="11">
        <v>0.25953041108518299</v>
      </c>
      <c r="D85" s="11">
        <v>0.93804282176524001</v>
      </c>
      <c r="E85" s="11">
        <v>2.5355131664568397E-3</v>
      </c>
      <c r="F85" s="11">
        <v>5.0115589477253194E-3</v>
      </c>
      <c r="G85" s="11">
        <v>3.1039990443461601E-3</v>
      </c>
      <c r="H85" s="11">
        <v>4.1923907168294701E-2</v>
      </c>
      <c r="I85" s="11">
        <v>0.15159466787736101</v>
      </c>
      <c r="J85" s="11">
        <v>2.99948323085907E-3</v>
      </c>
      <c r="K85" s="11">
        <v>7.1893765291737202E-2</v>
      </c>
      <c r="L85" s="11">
        <v>3.3253596773209302</v>
      </c>
      <c r="M85" s="11">
        <v>0.119230610512239</v>
      </c>
      <c r="N85" s="11">
        <v>3.6892457093927501E-3</v>
      </c>
      <c r="O85" s="11">
        <v>0.96578826994548095</v>
      </c>
      <c r="P85" s="11">
        <v>0</v>
      </c>
      <c r="Q85" s="11">
        <v>0.52098762586753899</v>
      </c>
      <c r="R85" s="11">
        <v>0.37107034473124201</v>
      </c>
      <c r="S85" s="11">
        <v>2.7417075240276098E-3</v>
      </c>
      <c r="T85" s="11">
        <v>0.45120930229367301</v>
      </c>
      <c r="U85" s="11">
        <v>0.10975189372329701</v>
      </c>
      <c r="V85" s="11">
        <v>8.8851987700045987E-3</v>
      </c>
      <c r="W85" s="11">
        <v>0.28519022207446698</v>
      </c>
      <c r="X85" s="11">
        <v>1.8803327167981599E-2</v>
      </c>
      <c r="Y85" s="11">
        <v>4.4908547594815898E-2</v>
      </c>
      <c r="Z85" s="11">
        <v>0.18402015231246999</v>
      </c>
      <c r="AA85" s="11">
        <v>2.5200735492273002E-2</v>
      </c>
      <c r="AB85" s="11">
        <v>3.70752817335291E-3</v>
      </c>
      <c r="AC85" s="11">
        <v>2.7085847861897001E-2</v>
      </c>
      <c r="AD85" s="11">
        <v>6.6929359310453091E-5</v>
      </c>
      <c r="AE85" s="11">
        <v>2.2510248770117499E-4</v>
      </c>
      <c r="AF85" s="11">
        <v>3.37081614156493E-4</v>
      </c>
      <c r="AG85" s="11">
        <v>5.1139021750054095E-2</v>
      </c>
      <c r="AH85" s="11">
        <v>9.85903775930453E-2</v>
      </c>
      <c r="AI85" s="11">
        <v>1.0924058255372E-2</v>
      </c>
      <c r="AJ85" s="11">
        <v>3.0012361273629603E-2</v>
      </c>
      <c r="AK85" s="11">
        <v>3.0994577375673401E-2</v>
      </c>
      <c r="AL85" s="11">
        <v>6.7052838638072898E-3</v>
      </c>
      <c r="AM85" s="11">
        <v>4.3044283962028203E-2</v>
      </c>
      <c r="AN85" s="11">
        <v>4.5309670161175304E-3</v>
      </c>
      <c r="AO85" s="11">
        <v>0.253123066380538</v>
      </c>
      <c r="AP85" s="11">
        <v>9.4224193960516303E-3</v>
      </c>
      <c r="AQ85" s="11">
        <v>4.7817918822000399E-2</v>
      </c>
      <c r="AR85" s="11">
        <v>2.0404886213542498E-3</v>
      </c>
      <c r="AS85" s="11">
        <v>7.6628794095233094E-3</v>
      </c>
      <c r="AT85" s="11">
        <v>5.6911229578554103E-3</v>
      </c>
      <c r="AU85" s="11">
        <v>0.24024371458158902</v>
      </c>
      <c r="AV85" s="11">
        <v>1.8699539262992799E-2</v>
      </c>
      <c r="AW85" s="11">
        <v>1.6337971486309201E-2</v>
      </c>
      <c r="AX85" s="11">
        <v>0.98809168161267602</v>
      </c>
      <c r="AY85" s="11">
        <v>0.86401165117729595</v>
      </c>
      <c r="AZ85" s="11">
        <v>0</v>
      </c>
      <c r="BA85" s="11">
        <v>0.110756344963792</v>
      </c>
      <c r="BB85" s="11">
        <v>8.1245978769311E-2</v>
      </c>
      <c r="BC85" s="11">
        <v>4.1666563275398895E-2</v>
      </c>
      <c r="BD85" s="11">
        <v>0.11128343573689201</v>
      </c>
      <c r="BE85" s="11">
        <v>1.60673208640142E-2</v>
      </c>
      <c r="BF85" s="11">
        <v>3.5947120457911694E-2</v>
      </c>
      <c r="BG85" s="11">
        <v>1.17978747776452E-2</v>
      </c>
      <c r="BH85" s="11">
        <v>9.3414147175530302E-3</v>
      </c>
      <c r="BI85" s="11">
        <v>2.52793201329079E-3</v>
      </c>
      <c r="BJ85" s="11">
        <v>0</v>
      </c>
      <c r="BK85" s="11">
        <v>5.6345676343799701E-2</v>
      </c>
      <c r="BL85" s="11">
        <v>1.2928017931525501E-2</v>
      </c>
      <c r="BM85" s="11">
        <v>2.9019419656703799E-3</v>
      </c>
      <c r="BN85" s="11">
        <v>5.1422650255385595E-2</v>
      </c>
      <c r="BO85" s="11">
        <v>1.00902093817976E-2</v>
      </c>
      <c r="BP85" s="11">
        <v>1.3942319682496501E-3</v>
      </c>
      <c r="BQ85" s="11">
        <v>3.0936132708189901E-2</v>
      </c>
      <c r="BR85" s="11">
        <v>0.92564398936638093</v>
      </c>
      <c r="BS85" s="11">
        <v>0.33714649239355998</v>
      </c>
      <c r="BT85" s="11">
        <v>0.17848913248722101</v>
      </c>
      <c r="BU85" s="11">
        <v>0.27168533473197998</v>
      </c>
      <c r="BV85" s="11">
        <v>0.91097029067156798</v>
      </c>
      <c r="BW85" s="11">
        <v>4.0595899947192899</v>
      </c>
      <c r="BX85" s="11">
        <v>0.71580202556153205</v>
      </c>
      <c r="BY85" s="11">
        <v>6.2039229772142601E-2</v>
      </c>
      <c r="BZ85" s="11">
        <v>0.35554059810255101</v>
      </c>
      <c r="CA85" s="11">
        <v>3.25372257921609</v>
      </c>
      <c r="CB85" s="11">
        <v>2.0153178072996201</v>
      </c>
      <c r="CC85" s="11">
        <v>0.10313275432869599</v>
      </c>
      <c r="CD85" s="11">
        <v>1.8028472523552597E-2</v>
      </c>
      <c r="CE85" s="11">
        <v>0.43623376857358998</v>
      </c>
      <c r="CF85" s="11">
        <v>1.04388933294042</v>
      </c>
      <c r="CG85" s="11">
        <v>2.88591549663131E-2</v>
      </c>
      <c r="CH85" s="11">
        <v>9.05948048330678E-3</v>
      </c>
      <c r="CI85" s="11">
        <v>4.16433624275327E-3</v>
      </c>
      <c r="CJ85" s="11">
        <v>4.0638114593988294E-3</v>
      </c>
      <c r="CK85" s="11">
        <v>9.7040829574704404E-2</v>
      </c>
      <c r="CL85" s="11">
        <v>6.0389887917189301E-4</v>
      </c>
      <c r="CM85" s="11">
        <v>3.1065053028661402E-2</v>
      </c>
      <c r="CN85" s="11">
        <v>5.9631339461326996E-2</v>
      </c>
      <c r="CO85" s="11">
        <v>3.2611258398328395E-2</v>
      </c>
      <c r="CP85" s="11">
        <v>0.102882160589806</v>
      </c>
      <c r="CQ85" s="11">
        <v>5.0552162879176901E-3</v>
      </c>
      <c r="CR85" s="11">
        <v>6.3653193657440599E-2</v>
      </c>
      <c r="CS85" s="11">
        <v>0.20590962219184097</v>
      </c>
      <c r="CT85" s="11">
        <v>2.0611383372949103E-2</v>
      </c>
      <c r="CU85" s="11">
        <v>0.101012056715841</v>
      </c>
      <c r="CV85" s="11">
        <v>9.2026920172716506E-2</v>
      </c>
      <c r="CW85" s="11">
        <v>0.33786783296866502</v>
      </c>
      <c r="CX85" s="11">
        <v>1.5945502846060399E-2</v>
      </c>
      <c r="CY85" s="11">
        <v>5.5497871121965296E-2</v>
      </c>
      <c r="CZ85" s="11">
        <v>0.14052475766196701</v>
      </c>
      <c r="DA85" s="11">
        <v>5.7398474364839205E-2</v>
      </c>
      <c r="DB85" s="11">
        <v>2.03468733157199E-2</v>
      </c>
      <c r="DC85" s="11">
        <v>0.22342450071998102</v>
      </c>
      <c r="DD85" s="11">
        <v>9.981053794541081E-2</v>
      </c>
      <c r="DE85" s="11">
        <v>2.52325611588562E-2</v>
      </c>
      <c r="DF85" s="11">
        <v>0.108318899404429</v>
      </c>
      <c r="DG85" s="11">
        <v>5.8539289006432601E-3</v>
      </c>
      <c r="DH85" s="11">
        <v>6.0333223849174E-2</v>
      </c>
      <c r="DI85" s="11">
        <v>4.1863653410770904E-2</v>
      </c>
      <c r="DJ85" s="11">
        <v>4.0487535371614702E-2</v>
      </c>
      <c r="DK85" s="11">
        <v>5.4857574898611403E-3</v>
      </c>
      <c r="DL85" s="10">
        <v>29.7627038084334</v>
      </c>
      <c r="DM85" s="11">
        <v>38.9207837016423</v>
      </c>
      <c r="DN85" s="11">
        <v>4.4296627288422895E-2</v>
      </c>
      <c r="DO85" s="11">
        <v>1.13567292604614</v>
      </c>
      <c r="DP85" s="11">
        <v>0.359878327175086</v>
      </c>
      <c r="DQ85" s="11">
        <v>0.56042462855941799</v>
      </c>
      <c r="DR85" s="11">
        <v>0.479736336612894</v>
      </c>
      <c r="DS85" s="11">
        <v>52.291414973046898</v>
      </c>
      <c r="DT85" s="10">
        <v>123.55491132880501</v>
      </c>
      <c r="DW85" s="50">
        <f t="shared" si="34"/>
        <v>8.7709811768937451E-3</v>
      </c>
      <c r="DX85" s="25">
        <f t="shared" si="35"/>
        <v>2.5506788357338322E-3</v>
      </c>
      <c r="DY85" s="43">
        <f t="shared" si="36"/>
        <v>0.22782029069389484</v>
      </c>
      <c r="DZ85" s="43">
        <f t="shared" si="37"/>
        <v>6.6252153790329199E-2</v>
      </c>
      <c r="EA85" s="45"/>
      <c r="EB85" s="45"/>
      <c r="EC85" s="47" t="str">
        <f t="shared" si="56"/>
        <v/>
      </c>
      <c r="ED85" s="48" t="str">
        <f t="shared" si="57"/>
        <v/>
      </c>
      <c r="EE85" s="24">
        <f t="shared" si="38"/>
        <v>2.4060902094159037E-2</v>
      </c>
      <c r="EF85" s="25">
        <f t="shared" si="39"/>
        <v>6.2882349672251934E-3</v>
      </c>
      <c r="EG85" s="43">
        <f t="shared" si="40"/>
        <v>0.10887379611652362</v>
      </c>
      <c r="EH85" s="44">
        <f t="shared" si="41"/>
        <v>2.845379649837268E-2</v>
      </c>
      <c r="EI85" s="43">
        <f t="shared" si="42"/>
        <v>2.805359381477507E-3</v>
      </c>
      <c r="EJ85" s="43">
        <f t="shared" si="43"/>
        <v>7.3317113752449561E-4</v>
      </c>
      <c r="EK85" s="47"/>
      <c r="EL85" s="47"/>
      <c r="EM85" s="47" t="str">
        <f t="shared" si="58"/>
        <v/>
      </c>
      <c r="EN85" s="48" t="str">
        <f t="shared" si="59"/>
        <v/>
      </c>
      <c r="EO85" s="24">
        <f t="shared" si="44"/>
        <v>8.003333952868423E-2</v>
      </c>
      <c r="EP85" s="25">
        <f t="shared" si="45"/>
        <v>2.7833719658575166E-2</v>
      </c>
      <c r="EQ85" s="43">
        <f t="shared" si="46"/>
        <v>0.11413060081376708</v>
      </c>
      <c r="ER85" s="44">
        <f t="shared" si="47"/>
        <v>3.9691947958470614E-2</v>
      </c>
      <c r="ES85" s="43">
        <f t="shared" si="48"/>
        <v>4.2196641057099235E-2</v>
      </c>
      <c r="ET85" s="43">
        <f t="shared" si="49"/>
        <v>1.4675002750521011E-2</v>
      </c>
      <c r="EU85" s="47"/>
      <c r="EV85" s="47"/>
      <c r="EW85" s="47" t="str">
        <f t="shared" si="60"/>
        <v/>
      </c>
      <c r="EX85" s="48" t="str">
        <f t="shared" si="61"/>
        <v/>
      </c>
      <c r="EY85" s="24">
        <f t="shared" si="50"/>
        <v>4.6800194670651794E-2</v>
      </c>
      <c r="EZ85" s="25">
        <f t="shared" si="51"/>
        <v>1.4123357665860021E-2</v>
      </c>
      <c r="FA85" s="43">
        <f t="shared" si="52"/>
        <v>0.1823325236405616</v>
      </c>
      <c r="FB85" s="43">
        <f t="shared" si="53"/>
        <v>5.502428918547627E-2</v>
      </c>
      <c r="FC85" s="43">
        <f t="shared" si="54"/>
        <v>1.769905339530211E-2</v>
      </c>
      <c r="FD85" s="43">
        <f t="shared" si="55"/>
        <v>5.3412184117635963E-3</v>
      </c>
      <c r="FE85" s="47"/>
      <c r="FF85" s="47"/>
      <c r="FG85" s="47" t="str">
        <f t="shared" si="62"/>
        <v/>
      </c>
      <c r="FH85" s="48" t="str">
        <f t="shared" si="63"/>
        <v/>
      </c>
    </row>
    <row r="86" spans="1:164" x14ac:dyDescent="0.35">
      <c r="A86" s="6" t="s">
        <v>115</v>
      </c>
      <c r="B86" s="11">
        <v>0.63497462400499405</v>
      </c>
      <c r="C86" s="11">
        <v>4.4788044982435903E-2</v>
      </c>
      <c r="D86" s="11">
        <v>0.15712765038403001</v>
      </c>
      <c r="E86" s="11">
        <v>9.8563934348804907E-3</v>
      </c>
      <c r="F86" s="11">
        <v>7.2509951152132702E-4</v>
      </c>
      <c r="G86" s="11">
        <v>3.4875662942499004E-2</v>
      </c>
      <c r="H86" s="11">
        <v>4.2139416588286099E-2</v>
      </c>
      <c r="I86" s="11">
        <v>4.5591858001474703E-3</v>
      </c>
      <c r="J86" s="11">
        <v>7.5748901125799704E-3</v>
      </c>
      <c r="K86" s="11">
        <v>4.8830339633978504E-3</v>
      </c>
      <c r="L86" s="11">
        <v>0.16762893714598101</v>
      </c>
      <c r="M86" s="11">
        <v>4.6388470130961597E-2</v>
      </c>
      <c r="N86" s="11">
        <v>3.1449943043765298E-2</v>
      </c>
      <c r="O86" s="11">
        <v>0.41750465482104904</v>
      </c>
      <c r="P86" s="11">
        <v>0</v>
      </c>
      <c r="Q86" s="11">
        <v>0.316190470573882</v>
      </c>
      <c r="R86" s="11">
        <v>0.20606815063339901</v>
      </c>
      <c r="S86" s="11">
        <v>7.9899155129820806E-3</v>
      </c>
      <c r="T86" s="11">
        <v>7.6461127540191201E-2</v>
      </c>
      <c r="U86" s="11">
        <v>0.10091180368541899</v>
      </c>
      <c r="V86" s="11">
        <v>1.3812754547369402E-2</v>
      </c>
      <c r="W86" s="11">
        <v>0.359213202760366</v>
      </c>
      <c r="X86" s="11">
        <v>3.1730822585661803E-2</v>
      </c>
      <c r="Y86" s="11">
        <v>3.29844346429089E-2</v>
      </c>
      <c r="Z86" s="11">
        <v>0.17300707383425601</v>
      </c>
      <c r="AA86" s="11">
        <v>2.0999384161814699E-3</v>
      </c>
      <c r="AB86" s="11">
        <v>7.0399744573760594E-4</v>
      </c>
      <c r="AC86" s="11">
        <v>8.07818873972623E-3</v>
      </c>
      <c r="AD86" s="11">
        <v>1.8583927469824102E-4</v>
      </c>
      <c r="AE86" s="11">
        <v>1.03801454846726E-3</v>
      </c>
      <c r="AF86" s="11">
        <v>3.0448065297282396E-4</v>
      </c>
      <c r="AG86" s="11">
        <v>1.20592506494678E-2</v>
      </c>
      <c r="AH86" s="11">
        <v>7.5151474209711411E-2</v>
      </c>
      <c r="AI86" s="11">
        <v>4.4116359511920097E-2</v>
      </c>
      <c r="AJ86" s="11">
        <v>7.4203556523081596E-2</v>
      </c>
      <c r="AK86" s="11">
        <v>4.8645344545852995E-2</v>
      </c>
      <c r="AL86" s="11">
        <v>1.9241592861370699E-2</v>
      </c>
      <c r="AM86" s="11">
        <v>5.7084342052582102E-2</v>
      </c>
      <c r="AN86" s="11">
        <v>2.8344122127769099E-3</v>
      </c>
      <c r="AO86" s="11">
        <v>1.4182367663104198</v>
      </c>
      <c r="AP86" s="11">
        <v>4.6568260663611798E-3</v>
      </c>
      <c r="AQ86" s="11">
        <v>0.12716738202602501</v>
      </c>
      <c r="AR86" s="11">
        <v>1.0926162300120801E-2</v>
      </c>
      <c r="AS86" s="11">
        <v>4.2449058188444702E-2</v>
      </c>
      <c r="AT86" s="11">
        <v>2.37976450200213E-2</v>
      </c>
      <c r="AU86" s="11">
        <v>0.17199207373631301</v>
      </c>
      <c r="AV86" s="11">
        <v>7.6312743390242396E-2</v>
      </c>
      <c r="AW86" s="11">
        <v>2.9370506410195098E-2</v>
      </c>
      <c r="AX86" s="11">
        <v>0.16376085101768501</v>
      </c>
      <c r="AY86" s="11">
        <v>0.24586657116587299</v>
      </c>
      <c r="AZ86" s="11">
        <v>0</v>
      </c>
      <c r="BA86" s="11">
        <v>0.10241068180509599</v>
      </c>
      <c r="BB86" s="11">
        <v>0.10533030460991401</v>
      </c>
      <c r="BC86" s="11">
        <v>3.4435310523822905E-2</v>
      </c>
      <c r="BD86" s="11">
        <v>0.110128108657712</v>
      </c>
      <c r="BE86" s="11">
        <v>8.7531991901815317E-3</v>
      </c>
      <c r="BF86" s="11">
        <v>4.6504598248530305E-3</v>
      </c>
      <c r="BG86" s="11">
        <v>3.4090485798081798E-3</v>
      </c>
      <c r="BH86" s="11">
        <v>6.2958943284665298E-3</v>
      </c>
      <c r="BI86" s="11">
        <v>1.3880642258529499E-3</v>
      </c>
      <c r="BJ86" s="11">
        <v>0</v>
      </c>
      <c r="BK86" s="11">
        <v>2.6802928952755902E-2</v>
      </c>
      <c r="BL86" s="11">
        <v>5.0503617960956796E-3</v>
      </c>
      <c r="BM86" s="11">
        <v>1.7853436524369599E-3</v>
      </c>
      <c r="BN86" s="11">
        <v>0.20496055234249799</v>
      </c>
      <c r="BO86" s="11">
        <v>3.0058726733950401E-2</v>
      </c>
      <c r="BP86" s="11">
        <v>1.9489788676464601E-2</v>
      </c>
      <c r="BQ86" s="11">
        <v>1.53866945080615E-2</v>
      </c>
      <c r="BR86" s="11">
        <v>2.5230561575479798E-2</v>
      </c>
      <c r="BS86" s="11">
        <v>0.271246365495319</v>
      </c>
      <c r="BT86" s="11">
        <v>0.15808801031015401</v>
      </c>
      <c r="BU86" s="11">
        <v>0.23868936110000299</v>
      </c>
      <c r="BV86" s="11">
        <v>0.54226016506805796</v>
      </c>
      <c r="BW86" s="11">
        <v>3.5483459494727798</v>
      </c>
      <c r="BX86" s="11">
        <v>0.37277391349549704</v>
      </c>
      <c r="BY86" s="11">
        <v>0.32669978328897098</v>
      </c>
      <c r="BZ86" s="11">
        <v>0.41746617090809002</v>
      </c>
      <c r="CA86" s="11">
        <v>0.76556578047469903</v>
      </c>
      <c r="CB86" s="11">
        <v>2.0011275181917001E-2</v>
      </c>
      <c r="CC86" s="11">
        <v>1.06548743840571</v>
      </c>
      <c r="CD86" s="11">
        <v>4.2368919153296401E-2</v>
      </c>
      <c r="CE86" s="11">
        <v>0.15420474911719101</v>
      </c>
      <c r="CF86" s="11">
        <v>0.32728631199904601</v>
      </c>
      <c r="CG86" s="11">
        <v>3.2355354044904E-2</v>
      </c>
      <c r="CH86" s="11">
        <v>3.94152956191766E-3</v>
      </c>
      <c r="CI86" s="11">
        <v>1.9033218612550199E-3</v>
      </c>
      <c r="CJ86" s="11">
        <v>2.4485672514720199E-3</v>
      </c>
      <c r="CK86" s="11">
        <v>6.7720521766401698E-2</v>
      </c>
      <c r="CL86" s="11">
        <v>4.67215043208989E-4</v>
      </c>
      <c r="CM86" s="11">
        <v>6.7134490207338499E-2</v>
      </c>
      <c r="CN86" s="11">
        <v>0.12368773482781201</v>
      </c>
      <c r="CO86" s="11">
        <v>7.9048324247221902E-3</v>
      </c>
      <c r="CP86" s="11">
        <v>4.51545748458691E-2</v>
      </c>
      <c r="CQ86" s="11">
        <v>7.1088407450025995E-3</v>
      </c>
      <c r="CR86" s="11">
        <v>8.3260420886217601E-2</v>
      </c>
      <c r="CS86" s="11">
        <v>0.41564366760560001</v>
      </c>
      <c r="CT86" s="11">
        <v>3.34970583186457E-3</v>
      </c>
      <c r="CU86" s="11">
        <v>0.33385604635882998</v>
      </c>
      <c r="CV86" s="11">
        <v>7.7775345888951991E-2</v>
      </c>
      <c r="CW86" s="11">
        <v>0.78046824779745594</v>
      </c>
      <c r="CX86" s="11">
        <v>0.14286923446640298</v>
      </c>
      <c r="CY86" s="11">
        <v>0.11771744989055499</v>
      </c>
      <c r="CZ86" s="11">
        <v>0.42306816436463501</v>
      </c>
      <c r="DA86" s="11">
        <v>0.17618331735294099</v>
      </c>
      <c r="DB86" s="11">
        <v>2.2118900647861501E-2</v>
      </c>
      <c r="DC86" s="11">
        <v>0.28530794505830498</v>
      </c>
      <c r="DD86" s="11">
        <v>0.19697259694623101</v>
      </c>
      <c r="DE86" s="11">
        <v>2.40812812357773E-2</v>
      </c>
      <c r="DF86" s="11">
        <v>4.8407100010292595E-2</v>
      </c>
      <c r="DG86" s="11">
        <v>7.7913001840367599E-3</v>
      </c>
      <c r="DH86" s="11">
        <v>0.10670244164016</v>
      </c>
      <c r="DI86" s="11">
        <v>6.6903722979222799E-2</v>
      </c>
      <c r="DJ86" s="11">
        <v>8.4593038383322411E-2</v>
      </c>
      <c r="DK86" s="11">
        <v>2.0848699005696702E-2</v>
      </c>
      <c r="DL86" s="10">
        <v>18.316934973027603</v>
      </c>
      <c r="DM86" s="11">
        <v>7.2309315430965997</v>
      </c>
      <c r="DN86" s="11">
        <v>0.51270597432227605</v>
      </c>
      <c r="DO86" s="11">
        <v>0.62744616880201598</v>
      </c>
      <c r="DP86" s="11">
        <v>0.256750155177146</v>
      </c>
      <c r="DQ86" s="11">
        <v>0.273908590437206</v>
      </c>
      <c r="DR86" s="11">
        <v>6.5491595300053796E-3</v>
      </c>
      <c r="DS86" s="11">
        <v>2.2235933106463599</v>
      </c>
      <c r="DT86" s="10">
        <v>29.448819875039302</v>
      </c>
      <c r="DW86" s="50">
        <f t="shared" si="34"/>
        <v>7.0565668625823981E-3</v>
      </c>
      <c r="DX86" s="25">
        <f t="shared" si="35"/>
        <v>2.0521120027878108E-3</v>
      </c>
      <c r="DY86" s="43">
        <f t="shared" si="36"/>
        <v>0.18328954098881917</v>
      </c>
      <c r="DZ86" s="43">
        <f t="shared" si="37"/>
        <v>5.330221825617007E-2</v>
      </c>
      <c r="EA86" s="45"/>
      <c r="EB86" s="45"/>
      <c r="EC86" s="47" t="str">
        <f t="shared" si="56"/>
        <v/>
      </c>
      <c r="ED86" s="48" t="str">
        <f t="shared" si="57"/>
        <v/>
      </c>
      <c r="EE86" s="24">
        <f t="shared" si="38"/>
        <v>2.1310766013193271E-2</v>
      </c>
      <c r="EF86" s="25">
        <f t="shared" si="39"/>
        <v>5.5694962515577227E-3</v>
      </c>
      <c r="EG86" s="43">
        <f t="shared" si="40"/>
        <v>9.6429634472041975E-2</v>
      </c>
      <c r="EH86" s="44">
        <f t="shared" si="41"/>
        <v>2.5201557156539007E-2</v>
      </c>
      <c r="EI86" s="43">
        <f t="shared" si="42"/>
        <v>2.4847097223381683E-3</v>
      </c>
      <c r="EJ86" s="43">
        <f t="shared" si="43"/>
        <v>6.4937043915756657E-4</v>
      </c>
      <c r="EK86" s="47"/>
      <c r="EL86" s="47"/>
      <c r="EM86" s="47" t="str">
        <f t="shared" si="58"/>
        <v/>
      </c>
      <c r="EN86" s="48" t="str">
        <f t="shared" si="59"/>
        <v/>
      </c>
      <c r="EO86" s="24">
        <f t="shared" si="44"/>
        <v>7.0313352384833883E-2</v>
      </c>
      <c r="EP86" s="25">
        <f t="shared" si="45"/>
        <v>2.4453335947985138E-2</v>
      </c>
      <c r="EQ86" s="43">
        <f t="shared" si="46"/>
        <v>0.1002695276764636</v>
      </c>
      <c r="ER86" s="44">
        <f t="shared" si="47"/>
        <v>3.4871391598549663E-2</v>
      </c>
      <c r="ES86" s="43">
        <f t="shared" si="48"/>
        <v>3.7071891658860351E-2</v>
      </c>
      <c r="ET86" s="43">
        <f t="shared" si="49"/>
        <v>1.2892735024207905E-2</v>
      </c>
      <c r="EU86" s="47"/>
      <c r="EV86" s="47"/>
      <c r="EW86" s="47" t="str">
        <f t="shared" si="60"/>
        <v/>
      </c>
      <c r="EX86" s="48" t="str">
        <f t="shared" si="61"/>
        <v/>
      </c>
      <c r="EY86" s="24">
        <f t="shared" si="50"/>
        <v>2.7858077861810722E-2</v>
      </c>
      <c r="EZ86" s="25">
        <f t="shared" si="51"/>
        <v>8.4070077121380111E-3</v>
      </c>
      <c r="FA86" s="43">
        <f t="shared" si="52"/>
        <v>0.10853445538132561</v>
      </c>
      <c r="FB86" s="43">
        <f t="shared" si="53"/>
        <v>3.2753516159646334E-2</v>
      </c>
      <c r="FC86" s="43">
        <f t="shared" si="54"/>
        <v>1.0535460611574518E-2</v>
      </c>
      <c r="FD86" s="43">
        <f t="shared" si="55"/>
        <v>3.1793901593566809E-3</v>
      </c>
      <c r="FE86" s="47"/>
      <c r="FF86" s="47"/>
      <c r="FG86" s="47" t="str">
        <f t="shared" si="62"/>
        <v/>
      </c>
      <c r="FH86" s="48" t="str">
        <f t="shared" si="63"/>
        <v/>
      </c>
    </row>
    <row r="87" spans="1:164" x14ac:dyDescent="0.35">
      <c r="A87" s="6" t="s">
        <v>116</v>
      </c>
      <c r="B87" s="11">
        <v>0.51736896159609702</v>
      </c>
      <c r="C87" s="11">
        <v>3.1209624616028199E-2</v>
      </c>
      <c r="D87" s="11">
        <v>0.31147215746810003</v>
      </c>
      <c r="E87" s="11">
        <v>8.7446173482429591E-4</v>
      </c>
      <c r="F87" s="11">
        <v>2.7121619860273399E-4</v>
      </c>
      <c r="G87" s="11">
        <v>2.0104341349813301E-3</v>
      </c>
      <c r="H87" s="11">
        <v>6.5975736577904898E-2</v>
      </c>
      <c r="I87" s="11">
        <v>6.1328092103865098E-3</v>
      </c>
      <c r="J87" s="11">
        <v>2.2674835469914602E-3</v>
      </c>
      <c r="K87" s="11">
        <v>3.7389299439048798E-3</v>
      </c>
      <c r="L87" s="11">
        <v>0.63357521335719802</v>
      </c>
      <c r="M87" s="11">
        <v>6.811429737679689E-2</v>
      </c>
      <c r="N87" s="11">
        <v>1.36283991660733E-2</v>
      </c>
      <c r="O87" s="11">
        <v>4.2941598507159E-2</v>
      </c>
      <c r="P87" s="11">
        <v>0</v>
      </c>
      <c r="Q87" s="11">
        <v>3.6510691657850702E-2</v>
      </c>
      <c r="R87" s="11">
        <v>0.217482954479991</v>
      </c>
      <c r="S87" s="11">
        <v>2.14528949340717E-3</v>
      </c>
      <c r="T87" s="11">
        <v>8.4827114176132909E-2</v>
      </c>
      <c r="U87" s="11">
        <v>5.1586301323848102E-2</v>
      </c>
      <c r="V87" s="11">
        <v>1.16656542816489E-2</v>
      </c>
      <c r="W87" s="11">
        <v>0.167893777724268</v>
      </c>
      <c r="X87" s="11">
        <v>1.1156427292668601E-2</v>
      </c>
      <c r="Y87" s="11">
        <v>6.0590884431456198E-3</v>
      </c>
      <c r="Z87" s="11">
        <v>5.6259061267134695E-2</v>
      </c>
      <c r="AA87" s="11">
        <v>7.5722251805296998E-4</v>
      </c>
      <c r="AB87" s="11">
        <v>2.7174681843289395E-4</v>
      </c>
      <c r="AC87" s="11">
        <v>5.3633123317892795E-3</v>
      </c>
      <c r="AD87" s="11">
        <v>1.1190421902961501E-5</v>
      </c>
      <c r="AE87" s="11">
        <v>1.2635535595514899E-3</v>
      </c>
      <c r="AF87" s="11">
        <v>2.3350715687803599E-4</v>
      </c>
      <c r="AG87" s="11">
        <v>1.96524807729619E-3</v>
      </c>
      <c r="AH87" s="11">
        <v>3.3120181644504802E-2</v>
      </c>
      <c r="AI87" s="11">
        <v>3.2720081562933102E-3</v>
      </c>
      <c r="AJ87" s="11">
        <v>3.16999076434532E-2</v>
      </c>
      <c r="AK87" s="11">
        <v>4.8649837826631702E-2</v>
      </c>
      <c r="AL87" s="11">
        <v>4.4787169160885893E-3</v>
      </c>
      <c r="AM87" s="11">
        <v>1.8609630533190497E-2</v>
      </c>
      <c r="AN87" s="11">
        <v>3.9493375941249299E-4</v>
      </c>
      <c r="AO87" s="11">
        <v>9.5899835795895297E-2</v>
      </c>
      <c r="AP87" s="11">
        <v>3.3096987039992099E-3</v>
      </c>
      <c r="AQ87" s="11">
        <v>8.4030689978949205E-2</v>
      </c>
      <c r="AR87" s="11">
        <v>1.3210526547213302E-3</v>
      </c>
      <c r="AS87" s="11">
        <v>1.5821610040519399E-3</v>
      </c>
      <c r="AT87" s="11">
        <v>2.0612716390713999E-3</v>
      </c>
      <c r="AU87" s="11">
        <v>0.15430253248227999</v>
      </c>
      <c r="AV87" s="11">
        <v>4.09416435281355E-3</v>
      </c>
      <c r="AW87" s="11">
        <v>7.0296742934457899E-3</v>
      </c>
      <c r="AX87" s="11">
        <v>5.0556104023433399E-2</v>
      </c>
      <c r="AY87" s="11">
        <v>1.0797861806009501E-3</v>
      </c>
      <c r="AZ87" s="11">
        <v>0</v>
      </c>
      <c r="BA87" s="11">
        <v>6.7801733655021498E-2</v>
      </c>
      <c r="BB87" s="11">
        <v>2.1189068480192402E-2</v>
      </c>
      <c r="BC87" s="11">
        <v>2.2737809655452999E-2</v>
      </c>
      <c r="BD87" s="11">
        <v>0.13154415115199</v>
      </c>
      <c r="BE87" s="11">
        <v>1.9548785731389299E-2</v>
      </c>
      <c r="BF87" s="11">
        <v>1.37918004772603E-3</v>
      </c>
      <c r="BG87" s="11">
        <v>1.9759403210811597E-3</v>
      </c>
      <c r="BH87" s="11">
        <v>2.7619313777046E-2</v>
      </c>
      <c r="BI87" s="11">
        <v>6.6403160442776695E-3</v>
      </c>
      <c r="BJ87" s="11">
        <v>0</v>
      </c>
      <c r="BK87" s="11">
        <v>0.16626463386808302</v>
      </c>
      <c r="BL87" s="11">
        <v>9.7032376032779588E-3</v>
      </c>
      <c r="BM87" s="11">
        <v>2.6272327701378499E-3</v>
      </c>
      <c r="BN87" s="11">
        <v>1.6527225157530103E-2</v>
      </c>
      <c r="BO87" s="11">
        <v>0.17141413395295499</v>
      </c>
      <c r="BP87" s="11">
        <v>1.7332063983859301E-3</v>
      </c>
      <c r="BQ87" s="11">
        <v>0.29712864673144401</v>
      </c>
      <c r="BR87" s="11">
        <v>6.4704393521375594E-2</v>
      </c>
      <c r="BS87" s="11">
        <v>0.36663686917744198</v>
      </c>
      <c r="BT87" s="11">
        <v>9.0305037255065806E-2</v>
      </c>
      <c r="BU87" s="11">
        <v>0.11441873051339699</v>
      </c>
      <c r="BV87" s="11">
        <v>0.29629692323404799</v>
      </c>
      <c r="BW87" s="11">
        <v>1.28335115247843</v>
      </c>
      <c r="BX87" s="11">
        <v>1.02367394675753</v>
      </c>
      <c r="BY87" s="11">
        <v>0.33387468445608703</v>
      </c>
      <c r="BZ87" s="11">
        <v>0.21563950623620498</v>
      </c>
      <c r="CA87" s="11">
        <v>0.37782335219920798</v>
      </c>
      <c r="CB87" s="11">
        <v>2.7459354788286299E-2</v>
      </c>
      <c r="CC87" s="11">
        <v>1.6130731838647799E-2</v>
      </c>
      <c r="CD87" s="11">
        <v>0.31149766028473203</v>
      </c>
      <c r="CE87" s="11">
        <v>0.40954724108837803</v>
      </c>
      <c r="CF87" s="11">
        <v>0.88579013561775799</v>
      </c>
      <c r="CG87" s="11">
        <v>3.7551200447341497E-2</v>
      </c>
      <c r="CH87" s="11">
        <v>3.3347078889657995E-2</v>
      </c>
      <c r="CI87" s="11">
        <v>5.7724767773707497E-2</v>
      </c>
      <c r="CJ87" s="11">
        <v>2.80090881904752E-2</v>
      </c>
      <c r="CK87" s="11">
        <v>0.106738486451989</v>
      </c>
      <c r="CL87" s="11">
        <v>2.5062777807021599E-3</v>
      </c>
      <c r="CM87" s="11">
        <v>0.29647506371842697</v>
      </c>
      <c r="CN87" s="11">
        <v>0.184465762048592</v>
      </c>
      <c r="CO87" s="11">
        <v>0.32585210582493296</v>
      </c>
      <c r="CP87" s="11">
        <v>4.0900586028922999E-2</v>
      </c>
      <c r="CQ87" s="11">
        <v>2.7976250500292199E-4</v>
      </c>
      <c r="CR87" s="11">
        <v>6.5345455727030294E-2</v>
      </c>
      <c r="CS87" s="11">
        <v>1.9601685056821201</v>
      </c>
      <c r="CT87" s="11">
        <v>0.44618994498098702</v>
      </c>
      <c r="CU87" s="11">
        <v>0.82760151749682298</v>
      </c>
      <c r="CV87" s="11">
        <v>0.25337814445443002</v>
      </c>
      <c r="CW87" s="11">
        <v>1.5534435215761999</v>
      </c>
      <c r="CX87" s="11">
        <v>0.142060443961772</v>
      </c>
      <c r="CY87" s="11">
        <v>0.323669602548248</v>
      </c>
      <c r="CZ87" s="11">
        <v>0.98181957809491205</v>
      </c>
      <c r="DA87" s="11">
        <v>0.39648662232800397</v>
      </c>
      <c r="DB87" s="11">
        <v>8.9368167856512498E-2</v>
      </c>
      <c r="DC87" s="11">
        <v>0.39414022981496999</v>
      </c>
      <c r="DD87" s="11">
        <v>0.186414426312424</v>
      </c>
      <c r="DE87" s="11">
        <v>0.13167932319651399</v>
      </c>
      <c r="DF87" s="11">
        <v>0.341278071655227</v>
      </c>
      <c r="DG87" s="11">
        <v>5.0717376907553902E-2</v>
      </c>
      <c r="DH87" s="11">
        <v>6.8383629539349594E-2</v>
      </c>
      <c r="DI87" s="11">
        <v>0.124967055852056</v>
      </c>
      <c r="DJ87" s="11">
        <v>0.30291537763024801</v>
      </c>
      <c r="DK87" s="11">
        <v>9.6271915971871801E-3</v>
      </c>
      <c r="DL87" s="10">
        <v>19.447014353712802</v>
      </c>
      <c r="DM87" s="11">
        <v>34.282124881477294</v>
      </c>
      <c r="DN87" s="11">
        <v>6.6871055944681609E-2</v>
      </c>
      <c r="DO87" s="11">
        <v>0.13506065210412202</v>
      </c>
      <c r="DP87" s="11">
        <v>4.4454502524185098E-3</v>
      </c>
      <c r="DQ87" s="11">
        <v>2.80146647893907E-2</v>
      </c>
      <c r="DR87" s="11">
        <v>1.0302596669537201E-2</v>
      </c>
      <c r="DS87" s="11">
        <v>8.5740465993969295</v>
      </c>
      <c r="DT87" s="10">
        <v>62.547880254347199</v>
      </c>
      <c r="DW87" s="50">
        <f t="shared" si="34"/>
        <v>9.5381834035418375E-3</v>
      </c>
      <c r="DX87" s="25">
        <f t="shared" si="35"/>
        <v>2.7737880230382555E-3</v>
      </c>
      <c r="DY87" s="43">
        <f t="shared" si="36"/>
        <v>0.2477478484859949</v>
      </c>
      <c r="DZ87" s="43">
        <f t="shared" si="37"/>
        <v>7.2047263696855463E-2</v>
      </c>
      <c r="EA87" s="45"/>
      <c r="EB87" s="45"/>
      <c r="EC87" s="47" t="str">
        <f t="shared" si="56"/>
        <v/>
      </c>
      <c r="ED87" s="48" t="str">
        <f t="shared" si="57"/>
        <v/>
      </c>
      <c r="EE87" s="24">
        <f t="shared" si="38"/>
        <v>1.2173405908391015E-2</v>
      </c>
      <c r="EF87" s="25">
        <f t="shared" si="39"/>
        <v>3.1814782506410281E-3</v>
      </c>
      <c r="EG87" s="43">
        <f t="shared" si="40"/>
        <v>5.5083758195233652E-2</v>
      </c>
      <c r="EH87" s="44">
        <f t="shared" si="41"/>
        <v>1.4395952946981642E-2</v>
      </c>
      <c r="EI87" s="43">
        <f t="shared" si="42"/>
        <v>1.4193473850645361E-3</v>
      </c>
      <c r="EJ87" s="43">
        <f t="shared" si="43"/>
        <v>3.7094161401243189E-4</v>
      </c>
      <c r="EK87" s="47"/>
      <c r="EL87" s="47"/>
      <c r="EM87" s="47" t="str">
        <f t="shared" si="58"/>
        <v/>
      </c>
      <c r="EN87" s="48" t="str">
        <f t="shared" si="59"/>
        <v/>
      </c>
      <c r="EO87" s="24">
        <f t="shared" si="44"/>
        <v>3.3705584869545856E-2</v>
      </c>
      <c r="EP87" s="25">
        <f t="shared" si="45"/>
        <v>1.1722012422723097E-2</v>
      </c>
      <c r="EQ87" s="43">
        <f t="shared" si="46"/>
        <v>4.8065452155247934E-2</v>
      </c>
      <c r="ER87" s="44">
        <f t="shared" si="47"/>
        <v>1.671603769666942E-2</v>
      </c>
      <c r="ES87" s="43">
        <f t="shared" si="48"/>
        <v>1.7770874922070162E-2</v>
      </c>
      <c r="ET87" s="43">
        <f t="shared" si="49"/>
        <v>6.180293782333395E-3</v>
      </c>
      <c r="EU87" s="47"/>
      <c r="EV87" s="47"/>
      <c r="EW87" s="47" t="str">
        <f t="shared" si="60"/>
        <v/>
      </c>
      <c r="EX87" s="48" t="str">
        <f t="shared" si="61"/>
        <v/>
      </c>
      <c r="EY87" s="24">
        <f t="shared" si="50"/>
        <v>1.5221960397244168E-2</v>
      </c>
      <c r="EZ87" s="25">
        <f t="shared" si="51"/>
        <v>4.5936815557874686E-3</v>
      </c>
      <c r="FA87" s="43">
        <f t="shared" si="52"/>
        <v>5.930442113580979E-2</v>
      </c>
      <c r="FB87" s="43">
        <f t="shared" si="53"/>
        <v>1.789688177073058E-2</v>
      </c>
      <c r="FC87" s="43">
        <f t="shared" si="54"/>
        <v>5.756691649424852E-3</v>
      </c>
      <c r="FD87" s="43">
        <f t="shared" si="55"/>
        <v>1.7372537808669022E-3</v>
      </c>
      <c r="FE87" s="47"/>
      <c r="FF87" s="47"/>
      <c r="FG87" s="47" t="str">
        <f t="shared" si="62"/>
        <v/>
      </c>
      <c r="FH87" s="48" t="str">
        <f t="shared" si="63"/>
        <v/>
      </c>
    </row>
    <row r="88" spans="1:164" x14ac:dyDescent="0.35">
      <c r="A88" s="6" t="s">
        <v>117</v>
      </c>
      <c r="B88" s="11">
        <v>2.7298560424824601</v>
      </c>
      <c r="C88" s="11">
        <v>0.45142304208675704</v>
      </c>
      <c r="D88" s="11">
        <v>1.55577141374753</v>
      </c>
      <c r="E88" s="11">
        <v>6.07074899437751E-3</v>
      </c>
      <c r="F88" s="11">
        <v>7.0924645483444104E-3</v>
      </c>
      <c r="G88" s="11">
        <v>1.2951598767909399E-2</v>
      </c>
      <c r="H88" s="11">
        <v>0.261571727476406</v>
      </c>
      <c r="I88" s="11">
        <v>2.0157985495930199E-2</v>
      </c>
      <c r="J88" s="11">
        <v>1.3630390149893999E-2</v>
      </c>
      <c r="K88" s="11">
        <v>8.5987061277425086E-3</v>
      </c>
      <c r="L88" s="11">
        <v>2.9299569992779402</v>
      </c>
      <c r="M88" s="11">
        <v>0.20964346223149802</v>
      </c>
      <c r="N88" s="11">
        <v>3.2092930271444303E-2</v>
      </c>
      <c r="O88" s="11">
        <v>1.0716779701342498</v>
      </c>
      <c r="P88" s="11">
        <v>0</v>
      </c>
      <c r="Q88" s="11">
        <v>0.9205986136994041</v>
      </c>
      <c r="R88" s="11">
        <v>0.52751701853190203</v>
      </c>
      <c r="S88" s="11">
        <v>3.7282259727704999E-3</v>
      </c>
      <c r="T88" s="11">
        <v>0.176723053383257</v>
      </c>
      <c r="U88" s="11">
        <v>0.23004427412831802</v>
      </c>
      <c r="V88" s="11">
        <v>2.3599355633045802E-2</v>
      </c>
      <c r="W88" s="11">
        <v>0.53716582213822905</v>
      </c>
      <c r="X88" s="11">
        <v>5.8096918615073996E-2</v>
      </c>
      <c r="Y88" s="11">
        <v>3.70839576502092E-2</v>
      </c>
      <c r="Z88" s="11">
        <v>0.15812012707567702</v>
      </c>
      <c r="AA88" s="11">
        <v>2.4008679110709502E-2</v>
      </c>
      <c r="AB88" s="11">
        <v>5.5953927192849799E-3</v>
      </c>
      <c r="AC88" s="11">
        <v>2.6308991005460098E-2</v>
      </c>
      <c r="AD88" s="11">
        <v>8.2129139330392898E-5</v>
      </c>
      <c r="AE88" s="11">
        <v>8.6231548467552207E-3</v>
      </c>
      <c r="AF88" s="11">
        <v>1.77033005076473E-3</v>
      </c>
      <c r="AG88" s="11">
        <v>7.4550263881658002E-2</v>
      </c>
      <c r="AH88" s="11">
        <v>0.16665581192349599</v>
      </c>
      <c r="AI88" s="11">
        <v>1.9370127962504802E-2</v>
      </c>
      <c r="AJ88" s="11">
        <v>5.2391969702535304E-2</v>
      </c>
      <c r="AK88" s="11">
        <v>0.20361057847929301</v>
      </c>
      <c r="AL88" s="11">
        <v>5.4172157791242195E-3</v>
      </c>
      <c r="AM88" s="11">
        <v>5.7044442292501801E-2</v>
      </c>
      <c r="AN88" s="11">
        <v>2.0372418221098801E-3</v>
      </c>
      <c r="AO88" s="11">
        <v>0.21042257125678501</v>
      </c>
      <c r="AP88" s="11">
        <v>4.4373683643611599E-3</v>
      </c>
      <c r="AQ88" s="11">
        <v>0.26359496819560602</v>
      </c>
      <c r="AR88" s="11">
        <v>3.6736926774306299E-3</v>
      </c>
      <c r="AS88" s="11">
        <v>1.07680920526527E-2</v>
      </c>
      <c r="AT88" s="11">
        <v>1.42645623204325E-2</v>
      </c>
      <c r="AU88" s="11">
        <v>0.72377395853742899</v>
      </c>
      <c r="AV88" s="11">
        <v>7.4535952931041705E-2</v>
      </c>
      <c r="AW88" s="11">
        <v>5.0279297627897804E-2</v>
      </c>
      <c r="AX88" s="11">
        <v>0.20202391703741901</v>
      </c>
      <c r="AY88" s="11">
        <v>5.1245320453127498E-2</v>
      </c>
      <c r="AZ88" s="11">
        <v>0</v>
      </c>
      <c r="BA88" s="11">
        <v>0.10426497142301301</v>
      </c>
      <c r="BB88" s="11">
        <v>6.5176963574543098E-2</v>
      </c>
      <c r="BC88" s="11">
        <v>6.1543809990888598E-2</v>
      </c>
      <c r="BD88" s="11">
        <v>0.17557598131029298</v>
      </c>
      <c r="BE88" s="11">
        <v>4.5876428439074295E-2</v>
      </c>
      <c r="BF88" s="11">
        <v>2.1519052616870798E-2</v>
      </c>
      <c r="BG88" s="11">
        <v>7.7266931564828204E-3</v>
      </c>
      <c r="BH88" s="11">
        <v>5.6441639965348497E-2</v>
      </c>
      <c r="BI88" s="11">
        <v>2.34479691296752E-2</v>
      </c>
      <c r="BJ88" s="11">
        <v>0</v>
      </c>
      <c r="BK88" s="11">
        <v>0.33314534449510297</v>
      </c>
      <c r="BL88" s="11">
        <v>3.89230440114436E-2</v>
      </c>
      <c r="BM88" s="11">
        <v>1.8000682587004803E-2</v>
      </c>
      <c r="BN88" s="11">
        <v>3.7351956148292897E-2</v>
      </c>
      <c r="BO88" s="11">
        <v>0.36033681442126103</v>
      </c>
      <c r="BP88" s="11">
        <v>1.03310198961836E-2</v>
      </c>
      <c r="BQ88" s="11">
        <v>0.63327556128390206</v>
      </c>
      <c r="BR88" s="11">
        <v>1.05936283939397</v>
      </c>
      <c r="BS88" s="11">
        <v>3.1763016820513199</v>
      </c>
      <c r="BT88" s="11">
        <v>0.89223821044679197</v>
      </c>
      <c r="BU88" s="11">
        <v>0.97491502177922407</v>
      </c>
      <c r="BV88" s="11">
        <v>3.5378343297009702</v>
      </c>
      <c r="BW88" s="11">
        <v>4.6880486547656703</v>
      </c>
      <c r="BX88" s="11">
        <v>7.3690900588855097</v>
      </c>
      <c r="BY88" s="11">
        <v>0.70423561065574591</v>
      </c>
      <c r="BZ88" s="11">
        <v>0.22318588894918201</v>
      </c>
      <c r="CA88" s="11">
        <v>7.0669229072530504</v>
      </c>
      <c r="CB88" s="11">
        <v>0.10808201757272801</v>
      </c>
      <c r="CC88" s="11">
        <v>4.3790791191450101E-2</v>
      </c>
      <c r="CD88" s="11">
        <v>0.124315389328227</v>
      </c>
      <c r="CE88" s="11">
        <v>11.988320129150599</v>
      </c>
      <c r="CF88" s="11">
        <v>2.3892751592083603</v>
      </c>
      <c r="CG88" s="11">
        <v>0.62917984704502494</v>
      </c>
      <c r="CH88" s="11">
        <v>0.14364451192894701</v>
      </c>
      <c r="CI88" s="11">
        <v>8.8287139286008093E-2</v>
      </c>
      <c r="CJ88" s="11">
        <v>2.6883106830035301E-2</v>
      </c>
      <c r="CK88" s="11">
        <v>0.61687387598028198</v>
      </c>
      <c r="CL88" s="11">
        <v>1.16390137285192E-2</v>
      </c>
      <c r="CM88" s="11">
        <v>1.93876596375485</v>
      </c>
      <c r="CN88" s="11">
        <v>7.0637558126984308</v>
      </c>
      <c r="CO88" s="11">
        <v>5.5255910021164603</v>
      </c>
      <c r="CP88" s="11">
        <v>0.71343966067494802</v>
      </c>
      <c r="CQ88" s="11">
        <v>2.0341467115034401E-2</v>
      </c>
      <c r="CR88" s="11">
        <v>0.547767354431964</v>
      </c>
      <c r="CS88" s="11">
        <v>6.8185696282527903</v>
      </c>
      <c r="CT88" s="11">
        <v>2.72518599142977E-2</v>
      </c>
      <c r="CU88" s="11">
        <v>2.7369722715133697</v>
      </c>
      <c r="CV88" s="11">
        <v>1.0290391670142101</v>
      </c>
      <c r="CW88" s="11">
        <v>8.344205357638101</v>
      </c>
      <c r="CX88" s="11">
        <v>0.11528329733783399</v>
      </c>
      <c r="CY88" s="11">
        <v>1.63748275108179</v>
      </c>
      <c r="CZ88" s="11">
        <v>4.9320866997724906</v>
      </c>
      <c r="DA88" s="11">
        <v>1.5196565141676699</v>
      </c>
      <c r="DB88" s="11">
        <v>0.38883702797658798</v>
      </c>
      <c r="DC88" s="11">
        <v>7.6860441257982002</v>
      </c>
      <c r="DD88" s="11">
        <v>3.31162791733396</v>
      </c>
      <c r="DE88" s="11">
        <v>0.40664234981397301</v>
      </c>
      <c r="DF88" s="11">
        <v>1.2462641678981801</v>
      </c>
      <c r="DG88" s="11">
        <v>0.21331348047326198</v>
      </c>
      <c r="DH88" s="11">
        <v>1.0146741414776501</v>
      </c>
      <c r="DI88" s="11">
        <v>0.37824749767534599</v>
      </c>
      <c r="DJ88" s="11">
        <v>2.1608180592286401</v>
      </c>
      <c r="DK88" s="11">
        <v>6.2536109367050702E-2</v>
      </c>
      <c r="DL88" s="10">
        <v>121.934236680898</v>
      </c>
      <c r="DM88" s="11">
        <v>22.140021063282003</v>
      </c>
      <c r="DN88" s="11">
        <v>0.42954852981667402</v>
      </c>
      <c r="DO88" s="11">
        <v>2.9329167803137697</v>
      </c>
      <c r="DP88" s="11">
        <v>0.70473199379672202</v>
      </c>
      <c r="DQ88" s="11">
        <v>0.99326655048075396</v>
      </c>
      <c r="DR88" s="11">
        <v>4.4614725631082104E-2</v>
      </c>
      <c r="DS88" s="11">
        <v>94.324037348926311</v>
      </c>
      <c r="DT88" s="10">
        <v>243.50337367314501</v>
      </c>
      <c r="DW88" s="50">
        <f t="shared" si="34"/>
        <v>8.2632573358904157E-2</v>
      </c>
      <c r="DX88" s="25">
        <f t="shared" si="35"/>
        <v>2.4030282559952352E-2</v>
      </c>
      <c r="DY88" s="43">
        <f t="shared" si="36"/>
        <v>2.1463250808248993</v>
      </c>
      <c r="DZ88" s="43">
        <f t="shared" si="37"/>
        <v>0.62417030065997803</v>
      </c>
      <c r="EA88" s="45"/>
      <c r="EB88" s="45"/>
      <c r="EC88" s="47" t="str">
        <f t="shared" si="56"/>
        <v/>
      </c>
      <c r="ED88" s="48" t="str">
        <f t="shared" si="57"/>
        <v/>
      </c>
      <c r="EE88" s="24">
        <f t="shared" si="38"/>
        <v>0.12027654528359</v>
      </c>
      <c r="EF88" s="25">
        <f t="shared" si="39"/>
        <v>3.143386622951759E-2</v>
      </c>
      <c r="EG88" s="43">
        <f t="shared" si="40"/>
        <v>0.54424244018615986</v>
      </c>
      <c r="EH88" s="44">
        <f t="shared" si="41"/>
        <v>0.14223591158942331</v>
      </c>
      <c r="EI88" s="43">
        <f t="shared" si="42"/>
        <v>1.4023536331371978E-2</v>
      </c>
      <c r="EJ88" s="43">
        <f t="shared" si="43"/>
        <v>3.6650035471651457E-3</v>
      </c>
      <c r="EK88" s="47"/>
      <c r="EL88" s="47"/>
      <c r="EM88" s="47" t="str">
        <f t="shared" si="58"/>
        <v/>
      </c>
      <c r="EN88" s="48" t="str">
        <f t="shared" si="59"/>
        <v/>
      </c>
      <c r="EO88" s="24">
        <f t="shared" si="44"/>
        <v>0.28719144898507049</v>
      </c>
      <c r="EP88" s="25">
        <f t="shared" si="45"/>
        <v>9.987845473479845E-2</v>
      </c>
      <c r="EQ88" s="43">
        <f t="shared" si="46"/>
        <v>0.40954598189039604</v>
      </c>
      <c r="ER88" s="44">
        <f t="shared" si="47"/>
        <v>0.14243049352136153</v>
      </c>
      <c r="ES88" s="43">
        <f t="shared" si="48"/>
        <v>0.15141832839735403</v>
      </c>
      <c r="ET88" s="43">
        <f t="shared" si="49"/>
        <v>5.2659745658514216E-2</v>
      </c>
      <c r="EU88" s="47"/>
      <c r="EV88" s="47"/>
      <c r="EW88" s="47" t="str">
        <f t="shared" si="60"/>
        <v/>
      </c>
      <c r="EX88" s="48" t="str">
        <f t="shared" si="61"/>
        <v/>
      </c>
      <c r="EY88" s="24">
        <f t="shared" si="50"/>
        <v>0.18175272787486951</v>
      </c>
      <c r="EZ88" s="25">
        <f t="shared" si="51"/>
        <v>5.4849318482263466E-2</v>
      </c>
      <c r="FA88" s="43">
        <f t="shared" si="52"/>
        <v>0.70810460907682526</v>
      </c>
      <c r="FB88" s="43">
        <f t="shared" si="53"/>
        <v>0.21369173203690678</v>
      </c>
      <c r="FC88" s="43">
        <f t="shared" si="54"/>
        <v>6.8735851592865355E-2</v>
      </c>
      <c r="FD88" s="43">
        <f t="shared" si="55"/>
        <v>2.0743097829938828E-2</v>
      </c>
      <c r="FE88" s="47"/>
      <c r="FF88" s="47"/>
      <c r="FG88" s="47" t="str">
        <f t="shared" si="62"/>
        <v/>
      </c>
      <c r="FH88" s="48" t="str">
        <f t="shared" si="63"/>
        <v/>
      </c>
    </row>
    <row r="89" spans="1:164" x14ac:dyDescent="0.35">
      <c r="A89" s="6" t="s">
        <v>118</v>
      </c>
      <c r="B89" s="11">
        <v>24.5699445155023</v>
      </c>
      <c r="C89" s="11">
        <v>0.87586895957905597</v>
      </c>
      <c r="D89" s="11">
        <v>3.8291577316940799</v>
      </c>
      <c r="E89" s="11">
        <v>3.4454937041293904E-2</v>
      </c>
      <c r="F89" s="11">
        <v>1.73537356685022E-2</v>
      </c>
      <c r="G89" s="11">
        <v>9.0129977510810699E-2</v>
      </c>
      <c r="H89" s="11">
        <v>0.863063591058855</v>
      </c>
      <c r="I89" s="11">
        <v>0.128242487952586</v>
      </c>
      <c r="J89" s="11">
        <v>3.1549769392602095E-2</v>
      </c>
      <c r="K89" s="11">
        <v>3.3020041309159698E-2</v>
      </c>
      <c r="L89" s="11">
        <v>6.5282757914748393</v>
      </c>
      <c r="M89" s="11">
        <v>0.79689494460148202</v>
      </c>
      <c r="N89" s="11">
        <v>2.8741769006818199E-2</v>
      </c>
      <c r="O89" s="11">
        <v>4.4062440943592502</v>
      </c>
      <c r="P89" s="11">
        <v>0</v>
      </c>
      <c r="Q89" s="11">
        <v>2.7943546343045598</v>
      </c>
      <c r="R89" s="11">
        <v>1.4919315931711901</v>
      </c>
      <c r="S89" s="11">
        <v>1.8566135693427001E-2</v>
      </c>
      <c r="T89" s="11">
        <v>1.3321831061631799</v>
      </c>
      <c r="U89" s="11">
        <v>0.86941662046380008</v>
      </c>
      <c r="V89" s="11">
        <v>0.11660158141640301</v>
      </c>
      <c r="W89" s="11">
        <v>2.7476116052081099</v>
      </c>
      <c r="X89" s="11">
        <v>0.52244986315779496</v>
      </c>
      <c r="Y89" s="11">
        <v>0.48611309662289703</v>
      </c>
      <c r="Z89" s="11">
        <v>1.93169822640636</v>
      </c>
      <c r="AA89" s="11">
        <v>4.4442201080911799E-2</v>
      </c>
      <c r="AB89" s="11">
        <v>1.5934356904316001E-2</v>
      </c>
      <c r="AC89" s="11">
        <v>5.0569611280753594E-2</v>
      </c>
      <c r="AD89" s="11">
        <v>2.42631842645698E-4</v>
      </c>
      <c r="AE89" s="11">
        <v>5.9462964499298592E-3</v>
      </c>
      <c r="AF89" s="11">
        <v>5.8330648831385794E-3</v>
      </c>
      <c r="AG89" s="11">
        <v>0.21564954199796799</v>
      </c>
      <c r="AH89" s="11">
        <v>0.49353411188086399</v>
      </c>
      <c r="AI89" s="11">
        <v>9.5745369412087097E-2</v>
      </c>
      <c r="AJ89" s="11">
        <v>0.84485939288715095</v>
      </c>
      <c r="AK89" s="11">
        <v>0.58451336479132199</v>
      </c>
      <c r="AL89" s="11">
        <v>8.1442635823282095E-2</v>
      </c>
      <c r="AM89" s="11">
        <v>1.2320790344280601</v>
      </c>
      <c r="AN89" s="11">
        <v>5.3634972125875202E-2</v>
      </c>
      <c r="AO89" s="11">
        <v>0.73400556243876303</v>
      </c>
      <c r="AP89" s="11">
        <v>9.8544365145904506E-2</v>
      </c>
      <c r="AQ89" s="11">
        <v>0.74596356863171398</v>
      </c>
      <c r="AR89" s="11">
        <v>1.8650262103497801E-2</v>
      </c>
      <c r="AS89" s="11">
        <v>4.0698462278676399E-2</v>
      </c>
      <c r="AT89" s="11">
        <v>4.1314913907521796E-2</v>
      </c>
      <c r="AU89" s="11">
        <v>2.70362559022126</v>
      </c>
      <c r="AV89" s="11">
        <v>0.122530297267207</v>
      </c>
      <c r="AW89" s="11">
        <v>8.9899212752599003E-2</v>
      </c>
      <c r="AX89" s="11">
        <v>0.85915943693125008</v>
      </c>
      <c r="AY89" s="11">
        <v>0.242380702923567</v>
      </c>
      <c r="AZ89" s="11">
        <v>0</v>
      </c>
      <c r="BA89" s="11">
        <v>1.7752513871837701</v>
      </c>
      <c r="BB89" s="11">
        <v>1.7147465833934301</v>
      </c>
      <c r="BC89" s="11">
        <v>0.47673220938359101</v>
      </c>
      <c r="BD89" s="11">
        <v>2.1050142240783201</v>
      </c>
      <c r="BE89" s="11">
        <v>0.17229178348622701</v>
      </c>
      <c r="BF89" s="11">
        <v>4.5890937972595698E-2</v>
      </c>
      <c r="BG89" s="11">
        <v>4.0986274746657197E-2</v>
      </c>
      <c r="BH89" s="11">
        <v>7.4837229761417101E-2</v>
      </c>
      <c r="BI89" s="11">
        <v>2.40108142464413E-2</v>
      </c>
      <c r="BJ89" s="11">
        <v>0</v>
      </c>
      <c r="BK89" s="11">
        <v>0.435894600536958</v>
      </c>
      <c r="BL89" s="11">
        <v>9.7731052707617505E-2</v>
      </c>
      <c r="BM89" s="11">
        <v>2.74696301523372E-2</v>
      </c>
      <c r="BN89" s="11">
        <v>3.1623551073420103E-2</v>
      </c>
      <c r="BO89" s="11">
        <v>0.205827152768639</v>
      </c>
      <c r="BP89" s="11">
        <v>5.7744514264475699E-3</v>
      </c>
      <c r="BQ89" s="11">
        <v>0.30128746082906904</v>
      </c>
      <c r="BR89" s="11">
        <v>0.534166668073214</v>
      </c>
      <c r="BS89" s="11">
        <v>3.5621349074530602</v>
      </c>
      <c r="BT89" s="11">
        <v>2.38746099336523</v>
      </c>
      <c r="BU89" s="11">
        <v>3.7552154215901701</v>
      </c>
      <c r="BV89" s="11">
        <v>8.1191002579801701</v>
      </c>
      <c r="BW89" s="11">
        <v>24.545849651192601</v>
      </c>
      <c r="BX89" s="11">
        <v>7.3897537463094398</v>
      </c>
      <c r="BY89" s="11">
        <v>0.34128382833336202</v>
      </c>
      <c r="BZ89" s="11">
        <v>1.60752402312034</v>
      </c>
      <c r="CA89" s="11">
        <v>8.1612044328030002</v>
      </c>
      <c r="CB89" s="11">
        <v>2.75954636638384</v>
      </c>
      <c r="CC89" s="11">
        <v>0.52424205624569198</v>
      </c>
      <c r="CD89" s="11">
        <v>2.29838875894343</v>
      </c>
      <c r="CE89" s="11">
        <v>3.8691815350391301</v>
      </c>
      <c r="CF89" s="11">
        <v>13.8124067936541</v>
      </c>
      <c r="CG89" s="11">
        <v>0.210233078506805</v>
      </c>
      <c r="CH89" s="11">
        <v>6.2511907670736694E-2</v>
      </c>
      <c r="CI89" s="11">
        <v>2.5724044625409597E-2</v>
      </c>
      <c r="CJ89" s="11">
        <v>2.4976705895402702E-2</v>
      </c>
      <c r="CK89" s="11">
        <v>2.5952036208973803</v>
      </c>
      <c r="CL89" s="11">
        <v>1.0329200852882699E-2</v>
      </c>
      <c r="CM89" s="11">
        <v>1.0861623407754901</v>
      </c>
      <c r="CN89" s="11">
        <v>0.38035035919989096</v>
      </c>
      <c r="CO89" s="11">
        <v>0.30791057908877401</v>
      </c>
      <c r="CP89" s="11">
        <v>0.787523070730757</v>
      </c>
      <c r="CQ89" s="11">
        <v>4.2803259184064503E-2</v>
      </c>
      <c r="CR89" s="11">
        <v>0.93907707876021795</v>
      </c>
      <c r="CS89" s="11">
        <v>5.5826562726480997</v>
      </c>
      <c r="CT89" s="11">
        <v>0.13179398349540097</v>
      </c>
      <c r="CU89" s="11">
        <v>2.6458830111610401</v>
      </c>
      <c r="CV89" s="11">
        <v>1.2598751787098599</v>
      </c>
      <c r="CW89" s="11">
        <v>3.6531462377356299</v>
      </c>
      <c r="CX89" s="11">
        <v>0.60320205959508411</v>
      </c>
      <c r="CY89" s="11">
        <v>1.2387766919656702</v>
      </c>
      <c r="CZ89" s="11">
        <v>2.3177635686317499</v>
      </c>
      <c r="DA89" s="11">
        <v>1.0407321787592201</v>
      </c>
      <c r="DB89" s="11">
        <v>0.64777244597004002</v>
      </c>
      <c r="DC89" s="11">
        <v>2.3378493897766099</v>
      </c>
      <c r="DD89" s="11">
        <v>0.96424849304918903</v>
      </c>
      <c r="DE89" s="11">
        <v>0.17182408397311302</v>
      </c>
      <c r="DF89" s="11">
        <v>0.6284358324699959</v>
      </c>
      <c r="DG89" s="11">
        <v>8.4682857497196701E-2</v>
      </c>
      <c r="DH89" s="11">
        <v>1.4589285296915899</v>
      </c>
      <c r="DI89" s="11">
        <v>0.46798119643585601</v>
      </c>
      <c r="DJ89" s="11">
        <v>0.83522057689565898</v>
      </c>
      <c r="DK89" s="11">
        <v>2.5876515319697199E-2</v>
      </c>
      <c r="DL89" s="10">
        <v>187.737350903352</v>
      </c>
      <c r="DM89" s="11">
        <v>16.7302572903262</v>
      </c>
      <c r="DN89" s="11">
        <v>62.190473838617699</v>
      </c>
      <c r="DO89" s="11">
        <v>4.5296119312774801</v>
      </c>
      <c r="DP89" s="11">
        <v>0.96049471945374199</v>
      </c>
      <c r="DQ89" s="11">
        <v>2.8111370100978599</v>
      </c>
      <c r="DR89" s="11">
        <v>-6.1982521711914498E-2</v>
      </c>
      <c r="DS89" s="11">
        <v>15.264134734188501</v>
      </c>
      <c r="DT89" s="10">
        <v>290.161477905602</v>
      </c>
      <c r="DW89" s="50">
        <f t="shared" si="34"/>
        <v>9.267015652755381E-2</v>
      </c>
      <c r="DX89" s="25">
        <f t="shared" si="35"/>
        <v>2.6949300447898616E-2</v>
      </c>
      <c r="DY89" s="43">
        <f t="shared" si="36"/>
        <v>2.407044499693356</v>
      </c>
      <c r="DZ89" s="43">
        <f t="shared" si="37"/>
        <v>0.69998981165431262</v>
      </c>
      <c r="EA89" s="45"/>
      <c r="EB89" s="45"/>
      <c r="EC89" s="47" t="str">
        <f t="shared" si="56"/>
        <v/>
      </c>
      <c r="ED89" s="48" t="str">
        <f t="shared" si="57"/>
        <v/>
      </c>
      <c r="EE89" s="24">
        <f t="shared" si="38"/>
        <v>0.32183732653357616</v>
      </c>
      <c r="EF89" s="25">
        <f t="shared" si="39"/>
        <v>8.4111091202935209E-2</v>
      </c>
      <c r="EG89" s="43">
        <f t="shared" si="40"/>
        <v>1.4562900150036246</v>
      </c>
      <c r="EH89" s="44">
        <f t="shared" si="41"/>
        <v>0.38059644476047061</v>
      </c>
      <c r="EI89" s="43">
        <f t="shared" si="42"/>
        <v>3.7524335528541383E-2</v>
      </c>
      <c r="EJ89" s="43">
        <f t="shared" si="43"/>
        <v>9.8068575263329794E-3</v>
      </c>
      <c r="EK89" s="47"/>
      <c r="EL89" s="47"/>
      <c r="EM89" s="47" t="str">
        <f t="shared" si="58"/>
        <v/>
      </c>
      <c r="EN89" s="48" t="str">
        <f t="shared" si="59"/>
        <v/>
      </c>
      <c r="EO89" s="24">
        <f t="shared" si="44"/>
        <v>1.1062151408943917</v>
      </c>
      <c r="EP89" s="25">
        <f t="shared" si="45"/>
        <v>0.38471569842078684</v>
      </c>
      <c r="EQ89" s="43">
        <f t="shared" si="46"/>
        <v>1.5775050673015263</v>
      </c>
      <c r="ER89" s="44">
        <f t="shared" si="47"/>
        <v>0.54861928868425769</v>
      </c>
      <c r="ES89" s="43">
        <f t="shared" si="48"/>
        <v>0.58323897899473931</v>
      </c>
      <c r="ET89" s="43">
        <f t="shared" si="49"/>
        <v>0.20283684688022999</v>
      </c>
      <c r="EU89" s="47"/>
      <c r="EV89" s="47"/>
      <c r="EW89" s="47" t="str">
        <f t="shared" si="60"/>
        <v/>
      </c>
      <c r="EX89" s="48" t="str">
        <f t="shared" si="61"/>
        <v/>
      </c>
      <c r="EY89" s="24">
        <f t="shared" si="50"/>
        <v>0.41711071866448346</v>
      </c>
      <c r="EZ89" s="25">
        <f t="shared" si="51"/>
        <v>0.12587562738615363</v>
      </c>
      <c r="FA89" s="43">
        <f t="shared" si="52"/>
        <v>1.6250541372067413</v>
      </c>
      <c r="FB89" s="43">
        <f t="shared" si="53"/>
        <v>0.49040866106800612</v>
      </c>
      <c r="FC89" s="43">
        <f t="shared" si="54"/>
        <v>0.15774431994029808</v>
      </c>
      <c r="FD89" s="43">
        <f t="shared" si="55"/>
        <v>4.7604063742747199E-2</v>
      </c>
      <c r="FE89" s="47"/>
      <c r="FF89" s="47"/>
      <c r="FG89" s="47" t="str">
        <f t="shared" si="62"/>
        <v/>
      </c>
      <c r="FH89" s="48" t="str">
        <f t="shared" si="63"/>
        <v/>
      </c>
    </row>
    <row r="90" spans="1:164" x14ac:dyDescent="0.35">
      <c r="A90" s="6" t="s">
        <v>119</v>
      </c>
      <c r="B90" s="11">
        <v>0.53719786462748598</v>
      </c>
      <c r="C90" s="11">
        <v>3.1952230199011999E-2</v>
      </c>
      <c r="D90" s="11">
        <v>0.32730248798038397</v>
      </c>
      <c r="E90" s="11">
        <v>3.23569877626523E-4</v>
      </c>
      <c r="F90" s="11">
        <v>1.7300304549541302E-4</v>
      </c>
      <c r="G90" s="11">
        <v>9.3632461486538505E-4</v>
      </c>
      <c r="H90" s="11">
        <v>6.6010393506990991E-2</v>
      </c>
      <c r="I90" s="11">
        <v>1.4749412682524801E-3</v>
      </c>
      <c r="J90" s="11">
        <v>1.6630395079740999E-3</v>
      </c>
      <c r="K90" s="11">
        <v>7.8908211824920001E-4</v>
      </c>
      <c r="L90" s="11">
        <v>0.26034928764391196</v>
      </c>
      <c r="M90" s="11">
        <v>1.7075033122927401E-2</v>
      </c>
      <c r="N90" s="11">
        <v>2.5522547818001801E-2</v>
      </c>
      <c r="O90" s="11">
        <v>4.5121413022932905E-2</v>
      </c>
      <c r="P90" s="11">
        <v>0</v>
      </c>
      <c r="Q90" s="11">
        <v>0.30996100318545</v>
      </c>
      <c r="R90" s="11">
        <v>4.9084435844071399E-2</v>
      </c>
      <c r="S90" s="11">
        <v>3.0848205448455701E-4</v>
      </c>
      <c r="T90" s="11">
        <v>1.4570111490808E-2</v>
      </c>
      <c r="U90" s="11">
        <v>4.8589808476494904E-2</v>
      </c>
      <c r="V90" s="11">
        <v>6.28236066299392E-3</v>
      </c>
      <c r="W90" s="11">
        <v>0.127557362389915</v>
      </c>
      <c r="X90" s="11">
        <v>1.16544925491553E-2</v>
      </c>
      <c r="Y90" s="11">
        <v>5.2103126482411595E-3</v>
      </c>
      <c r="Z90" s="11">
        <v>5.9919365607070001E-2</v>
      </c>
      <c r="AA90" s="11">
        <v>1.1321710651772801E-2</v>
      </c>
      <c r="AB90" s="11">
        <v>3.0001059073452604E-3</v>
      </c>
      <c r="AC90" s="11">
        <v>2.3397661048643298E-2</v>
      </c>
      <c r="AD90" s="11">
        <v>3.8289936579710199E-4</v>
      </c>
      <c r="AE90" s="11">
        <v>1.4346736745704399E-3</v>
      </c>
      <c r="AF90" s="11">
        <v>1.32659851573708E-3</v>
      </c>
      <c r="AG90" s="11">
        <v>7.4566483859875195E-3</v>
      </c>
      <c r="AH90" s="11">
        <v>8.1885420046986304E-2</v>
      </c>
      <c r="AI90" s="11">
        <v>0.162884554786599</v>
      </c>
      <c r="AJ90" s="11">
        <v>0.14172128045515098</v>
      </c>
      <c r="AK90" s="11">
        <v>0.15223438245224802</v>
      </c>
      <c r="AL90" s="11">
        <v>4.5728674376212201E-3</v>
      </c>
      <c r="AM90" s="11">
        <v>9.8594669193344503E-2</v>
      </c>
      <c r="AN90" s="11">
        <v>8.25586505967773E-4</v>
      </c>
      <c r="AO90" s="11">
        <v>0.17989016015477099</v>
      </c>
      <c r="AP90" s="11">
        <v>1.8191142634124999E-3</v>
      </c>
      <c r="AQ90" s="11">
        <v>0.24045395287513299</v>
      </c>
      <c r="AR90" s="11">
        <v>8.1342433701253006E-2</v>
      </c>
      <c r="AS90" s="11">
        <v>4.1762809749429902E-3</v>
      </c>
      <c r="AT90" s="11">
        <v>4.6893015582920496E-3</v>
      </c>
      <c r="AU90" s="11">
        <v>0.17664223079396901</v>
      </c>
      <c r="AV90" s="11">
        <v>1.3336415095577101E-2</v>
      </c>
      <c r="AW90" s="11">
        <v>2.1018261264809097E-3</v>
      </c>
      <c r="AX90" s="11">
        <v>9.2259195647687586E-2</v>
      </c>
      <c r="AY90" s="11">
        <v>7.4751428366708701E-4</v>
      </c>
      <c r="AZ90" s="11">
        <v>0</v>
      </c>
      <c r="BA90" s="11">
        <v>0.21544882642607099</v>
      </c>
      <c r="BB90" s="11">
        <v>3.5334919874142397E-2</v>
      </c>
      <c r="BC90" s="11">
        <v>2.7046095957781902E-2</v>
      </c>
      <c r="BD90" s="11">
        <v>0.34537038872958498</v>
      </c>
      <c r="BE90" s="11">
        <v>4.1448640769345894E-2</v>
      </c>
      <c r="BF90" s="11">
        <v>4.7063307135967397E-3</v>
      </c>
      <c r="BG90" s="11">
        <v>1.19787001209546E-3</v>
      </c>
      <c r="BH90" s="11">
        <v>2.40344444105637E-2</v>
      </c>
      <c r="BI90" s="11">
        <v>9.8255647591336485E-3</v>
      </c>
      <c r="BJ90" s="11">
        <v>0</v>
      </c>
      <c r="BK90" s="11">
        <v>0.114486663718667</v>
      </c>
      <c r="BL90" s="11">
        <v>1.70501076697409E-2</v>
      </c>
      <c r="BM90" s="11">
        <v>4.3752071603084895E-3</v>
      </c>
      <c r="BN90" s="11">
        <v>2.10855156903888E-3</v>
      </c>
      <c r="BO90" s="11">
        <v>2.2525507650186301E-2</v>
      </c>
      <c r="BP90" s="11">
        <v>1.0209603348400299E-2</v>
      </c>
      <c r="BQ90" s="11">
        <v>9.08090710388582E-2</v>
      </c>
      <c r="BR90" s="11">
        <v>0.59958330541873006</v>
      </c>
      <c r="BS90" s="11">
        <v>0.394885009214133</v>
      </c>
      <c r="BT90" s="11">
        <v>0.20246058804263201</v>
      </c>
      <c r="BU90" s="11">
        <v>0.24729297446544299</v>
      </c>
      <c r="BV90" s="11">
        <v>1.4648003410411801</v>
      </c>
      <c r="BW90" s="11">
        <v>2.9643374987623599</v>
      </c>
      <c r="BX90" s="11">
        <v>9.2157289629714185</v>
      </c>
      <c r="BY90" s="11">
        <v>0.58370975067292397</v>
      </c>
      <c r="BZ90" s="11">
        <v>0.59634652830789003</v>
      </c>
      <c r="CA90" s="11">
        <v>0.48356136030590097</v>
      </c>
      <c r="CB90" s="11">
        <v>0.18408525749183</v>
      </c>
      <c r="CC90" s="11">
        <v>2.6710812408349001E-2</v>
      </c>
      <c r="CD90" s="11">
        <v>1.1531667098863999E-2</v>
      </c>
      <c r="CE90" s="11">
        <v>1.6984728935017699</v>
      </c>
      <c r="CF90" s="11">
        <v>0.16294517004790399</v>
      </c>
      <c r="CG90" s="11">
        <v>3.2138919115349101</v>
      </c>
      <c r="CH90" s="11">
        <v>0.19792012040660101</v>
      </c>
      <c r="CI90" s="11">
        <v>5.1165352424043097E-2</v>
      </c>
      <c r="CJ90" s="11">
        <v>1.4455953300158801</v>
      </c>
      <c r="CK90" s="11">
        <v>0.62875525335111004</v>
      </c>
      <c r="CL90" s="11">
        <v>0.35867981037866098</v>
      </c>
      <c r="CM90" s="11">
        <v>1.0768467483424899</v>
      </c>
      <c r="CN90" s="11">
        <v>0.54725741425716101</v>
      </c>
      <c r="CO90" s="11">
        <v>0.13547972343340001</v>
      </c>
      <c r="CP90" s="11">
        <v>0.75053602546307197</v>
      </c>
      <c r="CQ90" s="11">
        <v>5.2228752923140598E-5</v>
      </c>
      <c r="CR90" s="11">
        <v>0.49378986231748601</v>
      </c>
      <c r="CS90" s="11">
        <v>4.4514573118532006</v>
      </c>
      <c r="CT90" s="11">
        <v>4.5321701150822307</v>
      </c>
      <c r="CU90" s="11">
        <v>1.6904738693154502</v>
      </c>
      <c r="CV90" s="11">
        <v>0.84606278308722005</v>
      </c>
      <c r="CW90" s="11">
        <v>2.6614754475589901</v>
      </c>
      <c r="CX90" s="11">
        <v>6.0949203268628904E-2</v>
      </c>
      <c r="CY90" s="11">
        <v>1.03929273396698</v>
      </c>
      <c r="CZ90" s="11">
        <v>9.5183454149197892</v>
      </c>
      <c r="DA90" s="11">
        <v>3.8265052701453</v>
      </c>
      <c r="DB90" s="11">
        <v>1.1326940325156201</v>
      </c>
      <c r="DC90" s="11">
        <v>0.74658132324712601</v>
      </c>
      <c r="DD90" s="11">
        <v>1.0535504569485299</v>
      </c>
      <c r="DE90" s="11">
        <v>0.77164574277068299</v>
      </c>
      <c r="DF90" s="11">
        <v>0.806926544484313</v>
      </c>
      <c r="DG90" s="11">
        <v>0.152334258776993</v>
      </c>
      <c r="DH90" s="11">
        <v>0.57373170222269898</v>
      </c>
      <c r="DI90" s="11">
        <v>0.10221712879832</v>
      </c>
      <c r="DJ90" s="11">
        <v>2.4443278731555198</v>
      </c>
      <c r="DK90" s="11">
        <v>6.9886090849032495E-2</v>
      </c>
      <c r="DL90" s="10">
        <v>68.620553434368887</v>
      </c>
      <c r="DM90" s="11">
        <v>50.308702797395803</v>
      </c>
      <c r="DN90" s="11">
        <v>0.19491501110971399</v>
      </c>
      <c r="DO90" s="11">
        <v>3.9470215477592201</v>
      </c>
      <c r="DP90" s="11">
        <v>2.0121744653822802</v>
      </c>
      <c r="DQ90" s="11">
        <v>2.9785593851764798</v>
      </c>
      <c r="DR90" s="11">
        <v>3.4802400850890698</v>
      </c>
      <c r="DS90" s="11">
        <v>83.526808269160597</v>
      </c>
      <c r="DT90" s="10">
        <v>215.06897499544201</v>
      </c>
      <c r="DW90" s="50">
        <f t="shared" si="34"/>
        <v>1.0273068416834083E-2</v>
      </c>
      <c r="DX90" s="25">
        <f t="shared" si="35"/>
        <v>2.98749907911036E-3</v>
      </c>
      <c r="DY90" s="43">
        <f t="shared" si="36"/>
        <v>0.26683598856727586</v>
      </c>
      <c r="DZ90" s="43">
        <f t="shared" si="37"/>
        <v>7.7598263515109414E-2</v>
      </c>
      <c r="EA90" s="45"/>
      <c r="EB90" s="45"/>
      <c r="EC90" s="47" t="str">
        <f t="shared" si="56"/>
        <v/>
      </c>
      <c r="ED90" s="48" t="str">
        <f t="shared" si="57"/>
        <v/>
      </c>
      <c r="EE90" s="24">
        <f t="shared" si="38"/>
        <v>2.7292330456972796E-2</v>
      </c>
      <c r="EF90" s="25">
        <f t="shared" si="39"/>
        <v>7.1327577845995901E-3</v>
      </c>
      <c r="EG90" s="43">
        <f t="shared" si="40"/>
        <v>0.12349576961366625</v>
      </c>
      <c r="EH90" s="44">
        <f t="shared" si="41"/>
        <v>3.2275199564423679E-2</v>
      </c>
      <c r="EI90" s="43">
        <f t="shared" si="42"/>
        <v>3.1821248841887606E-3</v>
      </c>
      <c r="EJ90" s="43">
        <f t="shared" si="43"/>
        <v>8.3163752084302537E-4</v>
      </c>
      <c r="EK90" s="47"/>
      <c r="EL90" s="47"/>
      <c r="EM90" s="47" t="str">
        <f t="shared" si="58"/>
        <v/>
      </c>
      <c r="EN90" s="48" t="str">
        <f t="shared" si="59"/>
        <v/>
      </c>
      <c r="EO90" s="24">
        <f t="shared" si="44"/>
        <v>7.284781347501039E-2</v>
      </c>
      <c r="EP90" s="25">
        <f t="shared" si="45"/>
        <v>2.5334762112193324E-2</v>
      </c>
      <c r="EQ90" s="43">
        <f t="shared" si="46"/>
        <v>0.10388376605092615</v>
      </c>
      <c r="ER90" s="44">
        <f t="shared" si="47"/>
        <v>3.6128338994303406E-2</v>
      </c>
      <c r="ES90" s="43">
        <f t="shared" si="48"/>
        <v>3.8408156589515074E-2</v>
      </c>
      <c r="ET90" s="43">
        <f t="shared" si="49"/>
        <v>1.3357456647577108E-2</v>
      </c>
      <c r="EU90" s="47"/>
      <c r="EV90" s="47"/>
      <c r="EW90" s="47" t="str">
        <f t="shared" si="60"/>
        <v/>
      </c>
      <c r="EX90" s="48" t="str">
        <f t="shared" si="61"/>
        <v/>
      </c>
      <c r="EY90" s="24">
        <f t="shared" si="50"/>
        <v>7.5252663908311535E-2</v>
      </c>
      <c r="EZ90" s="25">
        <f t="shared" si="51"/>
        <v>2.2709740742859127E-2</v>
      </c>
      <c r="FA90" s="43">
        <f t="shared" si="52"/>
        <v>0.29318271467964291</v>
      </c>
      <c r="FB90" s="43">
        <f t="shared" si="53"/>
        <v>8.8476647800463493E-2</v>
      </c>
      <c r="FC90" s="43">
        <f t="shared" si="54"/>
        <v>2.8459302915830802E-2</v>
      </c>
      <c r="FD90" s="43">
        <f t="shared" si="55"/>
        <v>8.588445343655526E-3</v>
      </c>
      <c r="FE90" s="47"/>
      <c r="FF90" s="47"/>
      <c r="FG90" s="47" t="str">
        <f t="shared" si="62"/>
        <v/>
      </c>
      <c r="FH90" s="48" t="str">
        <f t="shared" si="63"/>
        <v/>
      </c>
    </row>
    <row r="91" spans="1:164" x14ac:dyDescent="0.35">
      <c r="A91" s="6" t="s">
        <v>120</v>
      </c>
      <c r="B91" s="11">
        <v>6.26169300091667E-3</v>
      </c>
      <c r="C91" s="11">
        <v>6.1576528738861496E-4</v>
      </c>
      <c r="D91" s="11">
        <v>3.4010924434064501E-3</v>
      </c>
      <c r="E91" s="11">
        <v>5.0951066555710799E-5</v>
      </c>
      <c r="F91" s="11">
        <v>4.0270191291885502E-5</v>
      </c>
      <c r="G91" s="11">
        <v>7.2021594661739102E-5</v>
      </c>
      <c r="H91" s="11">
        <v>5.7119644379062594E-4</v>
      </c>
      <c r="I91" s="11">
        <v>5.5417455081689097E-5</v>
      </c>
      <c r="J91" s="11">
        <v>3.67492743053343E-4</v>
      </c>
      <c r="K91" s="11">
        <v>3.8984112534587699E-5</v>
      </c>
      <c r="L91" s="11">
        <v>1.1189901977605599E-2</v>
      </c>
      <c r="M91" s="11">
        <v>2.7582536043412601E-4</v>
      </c>
      <c r="N91" s="11">
        <v>1.6775541648371601E-4</v>
      </c>
      <c r="O91" s="11">
        <v>5.8011990338190595E-3</v>
      </c>
      <c r="P91" s="11">
        <v>0</v>
      </c>
      <c r="Q91" s="11">
        <v>1.5659433649048101E-3</v>
      </c>
      <c r="R91" s="11">
        <v>1.9162338035043599E-3</v>
      </c>
      <c r="S91" s="11">
        <v>1.3223764847741499E-5</v>
      </c>
      <c r="T91" s="11">
        <v>7.4200561285216204E-4</v>
      </c>
      <c r="U91" s="11">
        <v>1.9663301577506199E-3</v>
      </c>
      <c r="V91" s="11">
        <v>4.2069623201696806E-3</v>
      </c>
      <c r="W91" s="11">
        <v>2.5425338807680601E-3</v>
      </c>
      <c r="X91" s="11">
        <v>1.1957620675770299E-3</v>
      </c>
      <c r="Y91" s="11">
        <v>5.1134705382806201E-4</v>
      </c>
      <c r="Z91" s="11">
        <v>2.62024485929193E-3</v>
      </c>
      <c r="AA91" s="11">
        <v>2.0457449840936701E-5</v>
      </c>
      <c r="AB91" s="11">
        <v>2.7719707058967799E-5</v>
      </c>
      <c r="AC91" s="11">
        <v>8.5332008853029396E-5</v>
      </c>
      <c r="AD91" s="11">
        <v>0</v>
      </c>
      <c r="AE91" s="11">
        <v>1.2884503518916299E-6</v>
      </c>
      <c r="AF91" s="11">
        <v>6.8869239761186899E-7</v>
      </c>
      <c r="AG91" s="11">
        <v>4.1973910341462802E-4</v>
      </c>
      <c r="AH91" s="11">
        <v>9.2771832562596598E-4</v>
      </c>
      <c r="AI91" s="11">
        <v>5.9607247123355498E-5</v>
      </c>
      <c r="AJ91" s="11">
        <v>2.13027496024357E-4</v>
      </c>
      <c r="AK91" s="11">
        <v>7.25014119900494E-4</v>
      </c>
      <c r="AL91" s="11">
        <v>7.7070190222865704E-5</v>
      </c>
      <c r="AM91" s="11">
        <v>4.22979211778278E-4</v>
      </c>
      <c r="AN91" s="11">
        <v>5.4606464544767296E-6</v>
      </c>
      <c r="AO91" s="11">
        <v>1.08720683475551E-3</v>
      </c>
      <c r="AP91" s="11">
        <v>4.4269783407500003E-5</v>
      </c>
      <c r="AQ91" s="11">
        <v>4.0090275645527799E-4</v>
      </c>
      <c r="AR91" s="11">
        <v>4.9778005975243199E-5</v>
      </c>
      <c r="AS91" s="11">
        <v>8.0616682608731098E-5</v>
      </c>
      <c r="AT91" s="11">
        <v>8.103644030756191E-5</v>
      </c>
      <c r="AU91" s="11">
        <v>1.87888691004562E-3</v>
      </c>
      <c r="AV91" s="11">
        <v>1.7473824712064301E-4</v>
      </c>
      <c r="AW91" s="11">
        <v>1.3193008025262902E-4</v>
      </c>
      <c r="AX91" s="11">
        <v>4.8219132857661701E-4</v>
      </c>
      <c r="AY91" s="11">
        <v>2.2704435391558301E-4</v>
      </c>
      <c r="AZ91" s="11">
        <v>0</v>
      </c>
      <c r="BA91" s="11">
        <v>6.4271015346238094E-4</v>
      </c>
      <c r="BB91" s="11">
        <v>2.6786293306279798E-4</v>
      </c>
      <c r="BC91" s="11">
        <v>2.51347416067942E-4</v>
      </c>
      <c r="BD91" s="11">
        <v>2.51763312208611E-2</v>
      </c>
      <c r="BE91" s="11">
        <v>1.2953769805373601E-4</v>
      </c>
      <c r="BF91" s="11">
        <v>1.13265453760473E-4</v>
      </c>
      <c r="BG91" s="11">
        <v>6.8369574593647302E-5</v>
      </c>
      <c r="BH91" s="11">
        <v>3.6847492690824702E-4</v>
      </c>
      <c r="BI91" s="11">
        <v>4.7530470999297602E-5</v>
      </c>
      <c r="BJ91" s="11">
        <v>0</v>
      </c>
      <c r="BK91" s="11">
        <v>7.8711957298901601E-4</v>
      </c>
      <c r="BL91" s="11">
        <v>1.0823185594765E-4</v>
      </c>
      <c r="BM91" s="11">
        <v>5.2804908857402604E-5</v>
      </c>
      <c r="BN91" s="11">
        <v>9.7046800591421301E-5</v>
      </c>
      <c r="BO91" s="11">
        <v>8.9278389277582806E-4</v>
      </c>
      <c r="BP91" s="11">
        <v>2.4316225809535498E-5</v>
      </c>
      <c r="BQ91" s="11">
        <v>6.9887872941036501E-4</v>
      </c>
      <c r="BR91" s="11">
        <v>1.2211279044590801E-4</v>
      </c>
      <c r="BS91" s="11">
        <v>2.6886066846946799E-3</v>
      </c>
      <c r="BT91" s="11">
        <v>6.3010552962868103E-4</v>
      </c>
      <c r="BU91" s="11">
        <v>6.9213786464926604E-4</v>
      </c>
      <c r="BV91" s="11">
        <v>0.29523835651498798</v>
      </c>
      <c r="BW91" s="11">
        <v>3.3380798474567701E-2</v>
      </c>
      <c r="BX91" s="11">
        <v>0.176544325413167</v>
      </c>
      <c r="BY91" s="11">
        <v>8.0444094906605396E-2</v>
      </c>
      <c r="BZ91" s="11">
        <v>0.14469005567979398</v>
      </c>
      <c r="CA91" s="11">
        <v>1.29835303512492E-2</v>
      </c>
      <c r="CB91" s="11">
        <v>1.9677158130716402E-4</v>
      </c>
      <c r="CC91" s="11">
        <v>3.3275005834820501E-2</v>
      </c>
      <c r="CD91" s="11">
        <v>4.8444964762284102E-3</v>
      </c>
      <c r="CE91" s="11">
        <v>1.69731980587758E-3</v>
      </c>
      <c r="CF91" s="11">
        <v>4.2983149646333707E-3</v>
      </c>
      <c r="CG91" s="11">
        <v>2.81317261313684E-3</v>
      </c>
      <c r="CH91" s="11">
        <v>9.5735320949845892</v>
      </c>
      <c r="CI91" s="11">
        <v>12.372460378593701</v>
      </c>
      <c r="CJ91" s="11">
        <v>3.1189380400529002E-4</v>
      </c>
      <c r="CK91" s="11">
        <v>1.0845639339954398</v>
      </c>
      <c r="CL91" s="11">
        <v>9.8387285682592501E-2</v>
      </c>
      <c r="CM91" s="11">
        <v>5.87668423857464E-2</v>
      </c>
      <c r="CN91" s="11">
        <v>4.7712799351837504E-2</v>
      </c>
      <c r="CO91" s="11">
        <v>5.0981499749783894E-3</v>
      </c>
      <c r="CP91" s="11">
        <v>0.35123242419324002</v>
      </c>
      <c r="CQ91" s="11">
        <v>3.4972972119937198E-5</v>
      </c>
      <c r="CR91" s="11">
        <v>0.18676522201295401</v>
      </c>
      <c r="CS91" s="11">
        <v>2.38804523473876</v>
      </c>
      <c r="CT91" s="11">
        <v>6.0541415538805108E-3</v>
      </c>
      <c r="CU91" s="11">
        <v>1.58353987687083</v>
      </c>
      <c r="CV91" s="11">
        <v>1.6165996650323498E-2</v>
      </c>
      <c r="CW91" s="11">
        <v>0.14738233874526099</v>
      </c>
      <c r="CX91" s="11">
        <v>2.1259573367102502E-2</v>
      </c>
      <c r="CY91" s="11">
        <v>0.57098276696704597</v>
      </c>
      <c r="CZ91" s="11">
        <v>0.59829988599459394</v>
      </c>
      <c r="DA91" s="11">
        <v>0.22134091244833501</v>
      </c>
      <c r="DB91" s="11">
        <v>2.33357979636797E-2</v>
      </c>
      <c r="DC91" s="11">
        <v>5.5352191287667801E-2</v>
      </c>
      <c r="DD91" s="11">
        <v>9.1897456906497796E-2</v>
      </c>
      <c r="DE91" s="11">
        <v>1.1100906018930399</v>
      </c>
      <c r="DF91" s="11">
        <v>8.5924262170820297E-3</v>
      </c>
      <c r="DG91" s="11">
        <v>0.121832215581931</v>
      </c>
      <c r="DH91" s="11">
        <v>2.5081994462026001E-2</v>
      </c>
      <c r="DI91" s="11">
        <v>3.27059097945621E-4</v>
      </c>
      <c r="DJ91" s="11">
        <v>0.13151944011459599</v>
      </c>
      <c r="DK91" s="11">
        <v>9.5433093393312504E-3</v>
      </c>
      <c r="DL91" s="10">
        <v>31.787589892556102</v>
      </c>
      <c r="DM91" s="11">
        <v>10.323162216344601</v>
      </c>
      <c r="DN91" s="11">
        <v>1.4525531820159401</v>
      </c>
      <c r="DO91" s="11">
        <v>5.0961522134947499</v>
      </c>
      <c r="DP91" s="11">
        <v>1.8367903366395398E-2</v>
      </c>
      <c r="DQ91" s="11">
        <v>2.2969376492209999</v>
      </c>
      <c r="DR91" s="11">
        <v>-4.3886510591343596E-2</v>
      </c>
      <c r="DS91" s="11">
        <v>4.3433579046962105</v>
      </c>
      <c r="DT91" s="10">
        <v>55.274234451103702</v>
      </c>
      <c r="DW91" s="50">
        <f t="shared" si="34"/>
        <v>6.9945021394439343E-5</v>
      </c>
      <c r="DX91" s="25">
        <f t="shared" si="35"/>
        <v>2.0340630328308349E-5</v>
      </c>
      <c r="DY91" s="43">
        <f t="shared" si="36"/>
        <v>1.8167745187563191E-3</v>
      </c>
      <c r="DZ91" s="43">
        <f t="shared" si="37"/>
        <v>5.2833408495962613E-4</v>
      </c>
      <c r="EA91" s="45"/>
      <c r="EB91" s="45"/>
      <c r="EC91" s="47" t="str">
        <f t="shared" si="56"/>
        <v/>
      </c>
      <c r="ED91" s="48" t="str">
        <f t="shared" si="57"/>
        <v/>
      </c>
      <c r="EE91" s="24">
        <f t="shared" si="38"/>
        <v>8.4940227150632664E-5</v>
      </c>
      <c r="EF91" s="25">
        <f t="shared" si="39"/>
        <v>2.219883961135113E-5</v>
      </c>
      <c r="EG91" s="43">
        <f t="shared" si="40"/>
        <v>3.8434822338328492E-4</v>
      </c>
      <c r="EH91" s="44">
        <f t="shared" si="41"/>
        <v>1.0044810158869169E-4</v>
      </c>
      <c r="EI91" s="43">
        <f t="shared" si="42"/>
        <v>9.9035298913295503E-6</v>
      </c>
      <c r="EJ91" s="43">
        <f t="shared" si="43"/>
        <v>2.5882538700299308E-6</v>
      </c>
      <c r="EK91" s="47"/>
      <c r="EL91" s="47"/>
      <c r="EM91" s="47" t="str">
        <f t="shared" si="58"/>
        <v/>
      </c>
      <c r="EN91" s="48" t="str">
        <f t="shared" si="59"/>
        <v/>
      </c>
      <c r="EO91" s="24">
        <f t="shared" si="44"/>
        <v>2.038906692434466E-4</v>
      </c>
      <c r="EP91" s="25">
        <f t="shared" si="45"/>
        <v>7.0908395952756835E-5</v>
      </c>
      <c r="EQ91" s="43">
        <f t="shared" si="46"/>
        <v>2.9075588646073567E-4</v>
      </c>
      <c r="ER91" s="44">
        <f t="shared" si="47"/>
        <v>1.0111808254518898E-4</v>
      </c>
      <c r="ES91" s="43">
        <f t="shared" si="48"/>
        <v>1.074989677504827E-4</v>
      </c>
      <c r="ET91" s="43">
        <f t="shared" si="49"/>
        <v>3.7385621411946336E-5</v>
      </c>
      <c r="EU91" s="47"/>
      <c r="EV91" s="47"/>
      <c r="EW91" s="47" t="str">
        <f t="shared" si="60"/>
        <v/>
      </c>
      <c r="EX91" s="48" t="str">
        <f t="shared" si="61"/>
        <v/>
      </c>
      <c r="EY91" s="24">
        <f t="shared" si="50"/>
        <v>1.5167577582534194E-2</v>
      </c>
      <c r="EZ91" s="25">
        <f t="shared" si="51"/>
        <v>4.5772699158695088E-3</v>
      </c>
      <c r="FA91" s="43">
        <f t="shared" si="52"/>
        <v>5.9092546892154887E-2</v>
      </c>
      <c r="FB91" s="43">
        <f t="shared" si="53"/>
        <v>1.7832942384486995E-2</v>
      </c>
      <c r="FC91" s="43">
        <f t="shared" si="54"/>
        <v>5.7361249755442786E-3</v>
      </c>
      <c r="FD91" s="43">
        <f t="shared" si="55"/>
        <v>1.7310471722564772E-3</v>
      </c>
      <c r="FE91" s="47"/>
      <c r="FF91" s="47"/>
      <c r="FG91" s="47" t="str">
        <f t="shared" si="62"/>
        <v/>
      </c>
      <c r="FH91" s="48" t="str">
        <f t="shared" si="63"/>
        <v/>
      </c>
    </row>
    <row r="92" spans="1:164" x14ac:dyDescent="0.35">
      <c r="A92" s="6" t="s">
        <v>121</v>
      </c>
      <c r="B92" s="11">
        <v>2.4569946785839299E-2</v>
      </c>
      <c r="C92" s="11">
        <v>1.7159483290469603E-2</v>
      </c>
      <c r="D92" s="11">
        <v>1.8057882722484798E-2</v>
      </c>
      <c r="E92" s="11">
        <v>1.6065919566400601E-2</v>
      </c>
      <c r="F92" s="11">
        <v>3.9078997449643498E-7</v>
      </c>
      <c r="G92" s="11">
        <v>1.88800740777622E-2</v>
      </c>
      <c r="H92" s="11">
        <v>9.5890545332904392E-2</v>
      </c>
      <c r="I92" s="11">
        <v>5.2410411754860503E-4</v>
      </c>
      <c r="J92" s="11">
        <v>6.0431690067216796E-4</v>
      </c>
      <c r="K92" s="11">
        <v>1.3962787552298801E-3</v>
      </c>
      <c r="L92" s="11">
        <v>0.39032285371370101</v>
      </c>
      <c r="M92" s="11">
        <v>2.0108679069426597E-2</v>
      </c>
      <c r="N92" s="11">
        <v>6.3608541884610107E-3</v>
      </c>
      <c r="O92" s="11">
        <v>0.50578931026026297</v>
      </c>
      <c r="P92" s="11">
        <v>0</v>
      </c>
      <c r="Q92" s="11">
        <v>0.18272980323500898</v>
      </c>
      <c r="R92" s="11">
        <v>0.26777012654439902</v>
      </c>
      <c r="S92" s="11">
        <v>5.1820771571437297E-3</v>
      </c>
      <c r="T92" s="11">
        <v>8.7027597819769598E-2</v>
      </c>
      <c r="U92" s="11">
        <v>0.137756623494592</v>
      </c>
      <c r="V92" s="11">
        <v>1.3768229460357101E-2</v>
      </c>
      <c r="W92" s="11">
        <v>0.13394214385150802</v>
      </c>
      <c r="X92" s="11">
        <v>2.65330549296777E-2</v>
      </c>
      <c r="Y92" s="11">
        <v>2.1753435377995699E-2</v>
      </c>
      <c r="Z92" s="11">
        <v>0.104207097359583</v>
      </c>
      <c r="AA92" s="11">
        <v>4.1706940100300401E-3</v>
      </c>
      <c r="AB92" s="11">
        <v>2.1327664505486201E-6</v>
      </c>
      <c r="AC92" s="11">
        <v>2.3764471172583999E-3</v>
      </c>
      <c r="AD92" s="11">
        <v>0</v>
      </c>
      <c r="AE92" s="11">
        <v>4.59849287502541E-4</v>
      </c>
      <c r="AF92" s="11">
        <v>6.1819678569889901E-7</v>
      </c>
      <c r="AG92" s="11">
        <v>1.06855975965938E-2</v>
      </c>
      <c r="AH92" s="11">
        <v>6.4883863710247999E-2</v>
      </c>
      <c r="AI92" s="11">
        <v>3.1731497369526999E-3</v>
      </c>
      <c r="AJ92" s="11">
        <v>2.6116733725124199E-3</v>
      </c>
      <c r="AK92" s="11">
        <v>9.0201710082235802E-3</v>
      </c>
      <c r="AL92" s="11">
        <v>2.95321756511672E-5</v>
      </c>
      <c r="AM92" s="11">
        <v>5.7646542467481694E-2</v>
      </c>
      <c r="AN92" s="11">
        <v>5.2284653800180899E-7</v>
      </c>
      <c r="AO92" s="11">
        <v>6.2061267510936498E-2</v>
      </c>
      <c r="AP92" s="11">
        <v>6.0291140928682299E-3</v>
      </c>
      <c r="AQ92" s="11">
        <v>2.8263160619806497E-2</v>
      </c>
      <c r="AR92" s="11">
        <v>4.04951675498307E-2</v>
      </c>
      <c r="AS92" s="11">
        <v>5.7101124456540699E-3</v>
      </c>
      <c r="AT92" s="11">
        <v>4.6793104372471897E-3</v>
      </c>
      <c r="AU92" s="11">
        <v>1.24420843597269E-2</v>
      </c>
      <c r="AV92" s="11">
        <v>4.5424273078810903E-3</v>
      </c>
      <c r="AW92" s="11">
        <v>5.7940779522800906E-3</v>
      </c>
      <c r="AX92" s="11">
        <v>1.2926289697668601E-2</v>
      </c>
      <c r="AY92" s="11">
        <v>2.6044871505589301E-4</v>
      </c>
      <c r="AZ92" s="11">
        <v>0</v>
      </c>
      <c r="BA92" s="11">
        <v>8.2654620517398792E-3</v>
      </c>
      <c r="BB92" s="11">
        <v>7.5188710788859298E-3</v>
      </c>
      <c r="BC92" s="11">
        <v>7.8860198783179004E-3</v>
      </c>
      <c r="BD92" s="11">
        <v>5.45603931046197E-2</v>
      </c>
      <c r="BE92" s="11">
        <v>4.6610959802098305E-2</v>
      </c>
      <c r="BF92" s="11">
        <v>0.13112620991584498</v>
      </c>
      <c r="BG92" s="11">
        <v>0.166760979339593</v>
      </c>
      <c r="BH92" s="11">
        <v>7.9740322117349896E-3</v>
      </c>
      <c r="BI92" s="11">
        <v>4.4665865832500904E-3</v>
      </c>
      <c r="BJ92" s="11">
        <v>0</v>
      </c>
      <c r="BK92" s="11">
        <v>3.0192999386546598E-2</v>
      </c>
      <c r="BL92" s="11">
        <v>1.71091681718828E-3</v>
      </c>
      <c r="BM92" s="11">
        <v>1.2046434102688699E-3</v>
      </c>
      <c r="BN92" s="11">
        <v>3.3478698887235599E-3</v>
      </c>
      <c r="BO92" s="11">
        <v>1.24217282718081E-2</v>
      </c>
      <c r="BP92" s="11">
        <v>4.0467276875067E-3</v>
      </c>
      <c r="BQ92" s="11">
        <v>0.12791752244468502</v>
      </c>
      <c r="BR92" s="11">
        <v>0.109153249595744</v>
      </c>
      <c r="BS92" s="11">
        <v>0.208532119570431</v>
      </c>
      <c r="BT92" s="11">
        <v>2.9749998846973998E-2</v>
      </c>
      <c r="BU92" s="11">
        <v>8.6961744406446301E-2</v>
      </c>
      <c r="BV92" s="11">
        <v>2.1089773487363201</v>
      </c>
      <c r="BW92" s="11">
        <v>0.97431200220583802</v>
      </c>
      <c r="BX92" s="11">
        <v>5.5038370173328293</v>
      </c>
      <c r="BY92" s="11">
        <v>3.1329324643330101</v>
      </c>
      <c r="BZ92" s="11">
        <v>5.2173325280360201</v>
      </c>
      <c r="CA92" s="11">
        <v>0.226385631682402</v>
      </c>
      <c r="CB92" s="11">
        <v>6.0165199462466705E-4</v>
      </c>
      <c r="CC92" s="11">
        <v>3.7298430731531199E-3</v>
      </c>
      <c r="CD92" s="11">
        <v>0.20023287322317701</v>
      </c>
      <c r="CE92" s="11">
        <v>0.120995792259199</v>
      </c>
      <c r="CF92" s="11">
        <v>0.166994174010997</v>
      </c>
      <c r="CG92" s="11">
        <v>2.62655824104298E-3</v>
      </c>
      <c r="CH92" s="11">
        <v>0.35163160050779402</v>
      </c>
      <c r="CI92" s="11">
        <v>7.5622187420571196E-2</v>
      </c>
      <c r="CJ92" s="11">
        <v>0.45134476995512501</v>
      </c>
      <c r="CK92" s="11">
        <v>2.5280695406611398</v>
      </c>
      <c r="CL92" s="11">
        <v>2.1641386096570299E-2</v>
      </c>
      <c r="CM92" s="11">
        <v>1.71743326586445</v>
      </c>
      <c r="CN92" s="11">
        <v>0.237330207951578</v>
      </c>
      <c r="CO92" s="11">
        <v>9.2978386618117595E-2</v>
      </c>
      <c r="CP92" s="11">
        <v>0.45441647798791102</v>
      </c>
      <c r="CQ92" s="11">
        <v>0</v>
      </c>
      <c r="CR92" s="11">
        <v>0.85762654856229004</v>
      </c>
      <c r="CS92" s="11">
        <v>2.0112008075319801</v>
      </c>
      <c r="CT92" s="11">
        <v>1.1766873341816999E-2</v>
      </c>
      <c r="CU92" s="11">
        <v>0.90766582012504204</v>
      </c>
      <c r="CV92" s="11">
        <v>1.90995239328635</v>
      </c>
      <c r="CW92" s="11">
        <v>0.32317460811815496</v>
      </c>
      <c r="CX92" s="11">
        <v>8.9979173099466001E-2</v>
      </c>
      <c r="CY92" s="11">
        <v>0.59968402552070899</v>
      </c>
      <c r="CZ92" s="11">
        <v>0.41503670638055096</v>
      </c>
      <c r="DA92" s="11">
        <v>0.17420010773655498</v>
      </c>
      <c r="DB92" s="11">
        <v>2.3739575196399697E-2</v>
      </c>
      <c r="DC92" s="11">
        <v>1.6447158800935602</v>
      </c>
      <c r="DD92" s="11">
        <v>1.5483187701312202</v>
      </c>
      <c r="DE92" s="11">
        <v>0.57135998210857208</v>
      </c>
      <c r="DF92" s="11">
        <v>0.49570519629867499</v>
      </c>
      <c r="DG92" s="11">
        <v>0.1971517599631</v>
      </c>
      <c r="DH92" s="11">
        <v>0.121703584125433</v>
      </c>
      <c r="DI92" s="11">
        <v>0.14362931924577199</v>
      </c>
      <c r="DJ92" s="11">
        <v>0.39058705302736796</v>
      </c>
      <c r="DK92" s="11">
        <v>1.2613728326917E-2</v>
      </c>
      <c r="DL92" s="10">
        <v>39.524311738486603</v>
      </c>
      <c r="DM92" s="11">
        <v>10.298602615228699</v>
      </c>
      <c r="DN92" s="11">
        <v>3.6079673141872597</v>
      </c>
      <c r="DO92" s="11">
        <v>2.4616268377591601</v>
      </c>
      <c r="DP92" s="11">
        <v>4.0704685511025298E-3</v>
      </c>
      <c r="DQ92" s="11">
        <v>6.8279704477718306E-2</v>
      </c>
      <c r="DR92" s="11">
        <v>-5.4438755352210696E-7</v>
      </c>
      <c r="DS92" s="11">
        <v>1.1522828018398599</v>
      </c>
      <c r="DT92" s="10">
        <v>57.117140936142803</v>
      </c>
      <c r="DW92" s="50">
        <f t="shared" si="34"/>
        <v>5.4250343301656826E-3</v>
      </c>
      <c r="DX92" s="25">
        <f t="shared" si="35"/>
        <v>1.5776479244461964E-3</v>
      </c>
      <c r="DY92" s="43">
        <f t="shared" si="36"/>
        <v>0.14091158938735887</v>
      </c>
      <c r="DZ92" s="43">
        <f t="shared" si="37"/>
        <v>4.0978335434900738E-2</v>
      </c>
      <c r="EA92" s="45"/>
      <c r="EB92" s="45"/>
      <c r="EC92" s="47" t="str">
        <f t="shared" si="56"/>
        <v/>
      </c>
      <c r="ED92" s="48" t="str">
        <f t="shared" si="57"/>
        <v/>
      </c>
      <c r="EE92" s="24">
        <f t="shared" si="38"/>
        <v>4.0103943561361332E-3</v>
      </c>
      <c r="EF92" s="25">
        <f t="shared" si="39"/>
        <v>1.0481029316327971E-3</v>
      </c>
      <c r="EG92" s="43">
        <f t="shared" si="40"/>
        <v>1.8146736800147521E-2</v>
      </c>
      <c r="EH92" s="44">
        <f t="shared" si="41"/>
        <v>4.7425879728516546E-3</v>
      </c>
      <c r="EI92" s="43">
        <f t="shared" si="42"/>
        <v>4.6758834670384674E-4</v>
      </c>
      <c r="EJ92" s="43">
        <f t="shared" si="43"/>
        <v>1.2220262484356005E-4</v>
      </c>
      <c r="EK92" s="47"/>
      <c r="EL92" s="47"/>
      <c r="EM92" s="47" t="str">
        <f t="shared" si="58"/>
        <v/>
      </c>
      <c r="EN92" s="48" t="str">
        <f t="shared" si="59"/>
        <v/>
      </c>
      <c r="EO92" s="24">
        <f t="shared" si="44"/>
        <v>2.5617278249316321E-2</v>
      </c>
      <c r="EP92" s="25">
        <f t="shared" si="45"/>
        <v>8.9090889547553537E-3</v>
      </c>
      <c r="EQ92" s="43">
        <f t="shared" si="46"/>
        <v>3.6531217802801406E-2</v>
      </c>
      <c r="ER92" s="44">
        <f t="shared" si="47"/>
        <v>1.2704701329439089E-2</v>
      </c>
      <c r="ES92" s="43">
        <f t="shared" si="48"/>
        <v>1.3506409972544195E-2</v>
      </c>
      <c r="ET92" s="43">
        <f t="shared" si="49"/>
        <v>4.6972128238487801E-3</v>
      </c>
      <c r="EU92" s="47"/>
      <c r="EV92" s="47"/>
      <c r="EW92" s="47" t="str">
        <f t="shared" si="60"/>
        <v/>
      </c>
      <c r="EX92" s="48" t="str">
        <f t="shared" si="61"/>
        <v/>
      </c>
      <c r="EY92" s="24">
        <f t="shared" si="50"/>
        <v>0.10834661842165319</v>
      </c>
      <c r="EZ92" s="25">
        <f t="shared" si="51"/>
        <v>3.269683074235287E-2</v>
      </c>
      <c r="FA92" s="43">
        <f t="shared" si="52"/>
        <v>0.42211602972517842</v>
      </c>
      <c r="FB92" s="43">
        <f t="shared" si="53"/>
        <v>0.12738612961454307</v>
      </c>
      <c r="FC92" s="43">
        <f t="shared" si="54"/>
        <v>4.0974884787131079E-2</v>
      </c>
      <c r="FD92" s="43">
        <f t="shared" si="55"/>
        <v>1.2365396281758657E-2</v>
      </c>
      <c r="FE92" s="47"/>
      <c r="FF92" s="47"/>
      <c r="FG92" s="47" t="str">
        <f t="shared" si="62"/>
        <v/>
      </c>
      <c r="FH92" s="48" t="str">
        <f t="shared" si="63"/>
        <v/>
      </c>
    </row>
    <row r="93" spans="1:164" x14ac:dyDescent="0.35">
      <c r="A93" s="6" t="s">
        <v>122</v>
      </c>
      <c r="B93" s="11">
        <v>0.19170163696370099</v>
      </c>
      <c r="C93" s="11">
        <v>1.81397887764429E-2</v>
      </c>
      <c r="D93" s="11">
        <v>0.136103573173632</v>
      </c>
      <c r="E93" s="11">
        <v>4.0040601915917101E-4</v>
      </c>
      <c r="F93" s="11">
        <v>8.8508118879894603E-6</v>
      </c>
      <c r="G93" s="11">
        <v>1.1042375120829098E-3</v>
      </c>
      <c r="H93" s="11">
        <v>2.2866994034129399E-2</v>
      </c>
      <c r="I93" s="11">
        <v>6.9339154363054906E-3</v>
      </c>
      <c r="J93" s="11">
        <v>3.8647389720404498E-3</v>
      </c>
      <c r="K93" s="11">
        <v>1.0339563829173E-3</v>
      </c>
      <c r="L93" s="11">
        <v>0.36829284470937801</v>
      </c>
      <c r="M93" s="11">
        <v>2.1396923961636102E-2</v>
      </c>
      <c r="N93" s="11">
        <v>5.5871674309653802E-3</v>
      </c>
      <c r="O93" s="11">
        <v>0.389289212036599</v>
      </c>
      <c r="P93" s="11">
        <v>0</v>
      </c>
      <c r="Q93" s="11">
        <v>0.44077857851242797</v>
      </c>
      <c r="R93" s="11">
        <v>0.107741356151087</v>
      </c>
      <c r="S93" s="11">
        <v>5.7513298617935002E-5</v>
      </c>
      <c r="T93" s="11">
        <v>1.7822977907200398E-2</v>
      </c>
      <c r="U93" s="11">
        <v>2.9214463819740799E-2</v>
      </c>
      <c r="V93" s="11">
        <v>4.8177935101950701E-3</v>
      </c>
      <c r="W93" s="11">
        <v>0.127324570554123</v>
      </c>
      <c r="X93" s="11">
        <v>5.4827591045815201E-2</v>
      </c>
      <c r="Y93" s="11">
        <v>6.8788271302138698E-3</v>
      </c>
      <c r="Z93" s="11">
        <v>0.163376649779779</v>
      </c>
      <c r="AA93" s="11">
        <v>4.6672356508900299E-4</v>
      </c>
      <c r="AB93" s="11">
        <v>2.03582565785725E-4</v>
      </c>
      <c r="AC93" s="11">
        <v>2.6241535294230803E-2</v>
      </c>
      <c r="AD93" s="11">
        <v>2.8529974332649701E-6</v>
      </c>
      <c r="AE93" s="11">
        <v>5.10970665496547E-4</v>
      </c>
      <c r="AF93" s="11">
        <v>1.96400928245162E-4</v>
      </c>
      <c r="AG93" s="11">
        <v>4.9934175459386398E-3</v>
      </c>
      <c r="AH93" s="11">
        <v>0.12964593192172599</v>
      </c>
      <c r="AI93" s="11">
        <v>0.19394873894241602</v>
      </c>
      <c r="AJ93" s="11">
        <v>0.159128024753665</v>
      </c>
      <c r="AK93" s="11">
        <v>0.16713232584248799</v>
      </c>
      <c r="AL93" s="11">
        <v>7.8114044173952894E-3</v>
      </c>
      <c r="AM93" s="11">
        <v>8.5089780458944608E-2</v>
      </c>
      <c r="AN93" s="11">
        <v>1.5897072291649102E-4</v>
      </c>
      <c r="AO93" s="11">
        <v>0.173673964737525</v>
      </c>
      <c r="AP93" s="11">
        <v>1.51845555453879E-3</v>
      </c>
      <c r="AQ93" s="11">
        <v>0.22010417625909601</v>
      </c>
      <c r="AR93" s="11">
        <v>8.6075529342373308E-3</v>
      </c>
      <c r="AS93" s="11">
        <v>7.2711068205028595E-3</v>
      </c>
      <c r="AT93" s="11">
        <v>3.6773673796754803E-3</v>
      </c>
      <c r="AU93" s="11">
        <v>0.26805438265801901</v>
      </c>
      <c r="AV93" s="11">
        <v>1.7950088240740101E-2</v>
      </c>
      <c r="AW93" s="11">
        <v>7.0843909037287701E-3</v>
      </c>
      <c r="AX93" s="11">
        <v>0.70534161129299</v>
      </c>
      <c r="AY93" s="11">
        <v>1.19904420309365E-3</v>
      </c>
      <c r="AZ93" s="11">
        <v>0</v>
      </c>
      <c r="BA93" s="11">
        <v>7.9620510398924302E-2</v>
      </c>
      <c r="BB93" s="11">
        <v>1.44542325045489E-2</v>
      </c>
      <c r="BC93" s="11">
        <v>3.9821691736133605E-2</v>
      </c>
      <c r="BD93" s="11">
        <v>1.9912408498679399</v>
      </c>
      <c r="BE93" s="11">
        <v>2.3395213394702602E-2</v>
      </c>
      <c r="BF93" s="11">
        <v>2.27471585559447E-2</v>
      </c>
      <c r="BG93" s="11">
        <v>4.2439678990650303E-5</v>
      </c>
      <c r="BH93" s="11">
        <v>3.4223602361264101E-2</v>
      </c>
      <c r="BI93" s="11">
        <v>9.5257483585452791E-3</v>
      </c>
      <c r="BJ93" s="11">
        <v>0</v>
      </c>
      <c r="BK93" s="11">
        <v>0.243471019363631</v>
      </c>
      <c r="BL93" s="11">
        <v>6.1181044172211197E-3</v>
      </c>
      <c r="BM93" s="11">
        <v>1.9393911965348801E-3</v>
      </c>
      <c r="BN93" s="11">
        <v>4.23351345753014E-2</v>
      </c>
      <c r="BO93" s="11">
        <v>0.450474736139716</v>
      </c>
      <c r="BP93" s="11">
        <v>4.2075412635480796E-3</v>
      </c>
      <c r="BQ93" s="11">
        <v>0.137582862289058</v>
      </c>
      <c r="BR93" s="11">
        <v>0.31627501516505802</v>
      </c>
      <c r="BS93" s="11">
        <v>1.05363779695798</v>
      </c>
      <c r="BT93" s="11">
        <v>0.23705061163329003</v>
      </c>
      <c r="BU93" s="11">
        <v>0.29490607854116802</v>
      </c>
      <c r="BV93" s="11">
        <v>1.03096594609416</v>
      </c>
      <c r="BW93" s="11">
        <v>2.3247895101745302</v>
      </c>
      <c r="BX93" s="11">
        <v>5.9115429449762598</v>
      </c>
      <c r="BY93" s="11">
        <v>0.47530636530725001</v>
      </c>
      <c r="BZ93" s="11">
        <v>0.20905961628205599</v>
      </c>
      <c r="CA93" s="11">
        <v>0.83676073791883199</v>
      </c>
      <c r="CB93" s="11">
        <v>2.8906007676537601E-2</v>
      </c>
      <c r="CC93" s="11">
        <v>1.8405224857113201E-2</v>
      </c>
      <c r="CD93" s="11">
        <v>7.1903909165107697E-3</v>
      </c>
      <c r="CE93" s="11">
        <v>0.56040855817406698</v>
      </c>
      <c r="CF93" s="11">
        <v>0.49094728809606902</v>
      </c>
      <c r="CG93" s="11">
        <v>0.59011591094489801</v>
      </c>
      <c r="CH93" s="11">
        <v>4.4632304015591102E-2</v>
      </c>
      <c r="CI93" s="11">
        <v>1.5500630502588099E-2</v>
      </c>
      <c r="CJ93" s="11">
        <v>1.4202208915117298</v>
      </c>
      <c r="CK93" s="11">
        <v>0.9936404993909399</v>
      </c>
      <c r="CL93" s="11">
        <v>0.440785585232849</v>
      </c>
      <c r="CM93" s="11">
        <v>2.6613143854662398</v>
      </c>
      <c r="CN93" s="11">
        <v>0.84127135299905298</v>
      </c>
      <c r="CO93" s="11">
        <v>1.5019846089283702</v>
      </c>
      <c r="CP93" s="11">
        <v>0.18581400902098899</v>
      </c>
      <c r="CQ93" s="11">
        <v>2.6971803105129101E-5</v>
      </c>
      <c r="CR93" s="11">
        <v>0.26807207680464901</v>
      </c>
      <c r="CS93" s="11">
        <v>2.4311404864450896</v>
      </c>
      <c r="CT93" s="11">
        <v>0.55584913389185309</v>
      </c>
      <c r="CU93" s="11">
        <v>0.61026762323141204</v>
      </c>
      <c r="CV93" s="11">
        <v>0.42560435917515804</v>
      </c>
      <c r="CW93" s="11">
        <v>2.1741189132443899</v>
      </c>
      <c r="CX93" s="11">
        <v>2.1837222562713501E-2</v>
      </c>
      <c r="CY93" s="11">
        <v>0.56221316072030791</v>
      </c>
      <c r="CZ93" s="11">
        <v>1.3717470821229001</v>
      </c>
      <c r="DA93" s="11">
        <v>0.72636607351965599</v>
      </c>
      <c r="DB93" s="11">
        <v>0.66322174442385495</v>
      </c>
      <c r="DC93" s="11">
        <v>0.65661212055201301</v>
      </c>
      <c r="DD93" s="11">
        <v>0.60750352730886192</v>
      </c>
      <c r="DE93" s="11">
        <v>0.68514186535713206</v>
      </c>
      <c r="DF93" s="11">
        <v>0.239284597787847</v>
      </c>
      <c r="DG93" s="11">
        <v>5.7142849264512498E-2</v>
      </c>
      <c r="DH93" s="11">
        <v>0.21453440568566501</v>
      </c>
      <c r="DI93" s="11">
        <v>0.130354646751942</v>
      </c>
      <c r="DJ93" s="11">
        <v>0.99361261925642907</v>
      </c>
      <c r="DK93" s="11">
        <v>3.8025011689890802E-2</v>
      </c>
      <c r="DL93" s="10">
        <v>43.3348863680215</v>
      </c>
      <c r="DM93" s="11">
        <v>8.9752110775041807</v>
      </c>
      <c r="DN93" s="11">
        <v>0.16408212302299002</v>
      </c>
      <c r="DO93" s="11">
        <v>0.54876254832188098</v>
      </c>
      <c r="DP93" s="11">
        <v>9.5886460252414315E-3</v>
      </c>
      <c r="DQ93" s="11">
        <v>0.13037170647298701</v>
      </c>
      <c r="DR93" s="11">
        <v>1.1490727841412399E-3</v>
      </c>
      <c r="DS93" s="11">
        <v>27.236729014755401</v>
      </c>
      <c r="DT93" s="10">
        <v>80.400780556908288</v>
      </c>
      <c r="DW93" s="50">
        <f t="shared" si="34"/>
        <v>2.7410747235639226E-2</v>
      </c>
      <c r="DX93" s="25">
        <f t="shared" si="35"/>
        <v>7.9712875259362343E-3</v>
      </c>
      <c r="DY93" s="43">
        <f t="shared" si="36"/>
        <v>0.71197557917594134</v>
      </c>
      <c r="DZ93" s="43">
        <f t="shared" si="37"/>
        <v>0.20704879017954489</v>
      </c>
      <c r="EA93" s="45"/>
      <c r="EB93" s="45"/>
      <c r="EC93" s="47" t="str">
        <f t="shared" si="56"/>
        <v/>
      </c>
      <c r="ED93" s="48" t="str">
        <f t="shared" si="57"/>
        <v/>
      </c>
      <c r="EE93" s="24">
        <f t="shared" si="38"/>
        <v>3.1955175524635733E-2</v>
      </c>
      <c r="EF93" s="25">
        <f t="shared" si="39"/>
        <v>8.3513764916824575E-3</v>
      </c>
      <c r="EG93" s="43">
        <f t="shared" si="40"/>
        <v>0.14459479745697021</v>
      </c>
      <c r="EH93" s="44">
        <f t="shared" si="41"/>
        <v>3.7789358765085143E-2</v>
      </c>
      <c r="EI93" s="43">
        <f t="shared" si="42"/>
        <v>3.7257851386444667E-3</v>
      </c>
      <c r="EJ93" s="43">
        <f t="shared" si="43"/>
        <v>9.7372128017093602E-4</v>
      </c>
      <c r="EK93" s="47"/>
      <c r="EL93" s="47"/>
      <c r="EM93" s="47" t="str">
        <f t="shared" si="58"/>
        <v/>
      </c>
      <c r="EN93" s="48" t="str">
        <f t="shared" si="59"/>
        <v/>
      </c>
      <c r="EO93" s="24">
        <f t="shared" si="44"/>
        <v>8.6873729626378321E-2</v>
      </c>
      <c r="EP93" s="25">
        <f t="shared" si="45"/>
        <v>3.0212647008798672E-2</v>
      </c>
      <c r="EQ93" s="43">
        <f t="shared" si="46"/>
        <v>0.12388525851326947</v>
      </c>
      <c r="ER93" s="44">
        <f t="shared" si="47"/>
        <v>4.3084389275704439E-2</v>
      </c>
      <c r="ES93" s="43">
        <f t="shared" si="48"/>
        <v>4.5803156633517028E-2</v>
      </c>
      <c r="ET93" s="43">
        <f t="shared" si="49"/>
        <v>1.5929264338122511E-2</v>
      </c>
      <c r="EU93" s="47"/>
      <c r="EV93" s="47"/>
      <c r="EW93" s="47" t="str">
        <f t="shared" si="60"/>
        <v/>
      </c>
      <c r="EX93" s="48" t="str">
        <f t="shared" si="61"/>
        <v/>
      </c>
      <c r="EY93" s="24">
        <f t="shared" si="50"/>
        <v>5.2964852388819275E-2</v>
      </c>
      <c r="EZ93" s="25">
        <f t="shared" si="51"/>
        <v>1.5983727402652647E-2</v>
      </c>
      <c r="FA93" s="43">
        <f t="shared" si="52"/>
        <v>0.20634989380416502</v>
      </c>
      <c r="FB93" s="43">
        <f t="shared" si="53"/>
        <v>6.227224854549665E-2</v>
      </c>
      <c r="FC93" s="43">
        <f t="shared" si="54"/>
        <v>2.0030424170262351E-2</v>
      </c>
      <c r="FD93" s="43">
        <f t="shared" si="55"/>
        <v>6.0447792310767056E-3</v>
      </c>
      <c r="FE93" s="47"/>
      <c r="FF93" s="47"/>
      <c r="FG93" s="47" t="str">
        <f t="shared" si="62"/>
        <v/>
      </c>
      <c r="FH93" s="48" t="str">
        <f t="shared" si="63"/>
        <v/>
      </c>
    </row>
    <row r="94" spans="1:164" x14ac:dyDescent="0.35">
      <c r="A94" s="6" t="s">
        <v>123</v>
      </c>
      <c r="B94" s="11">
        <v>0.95911111076919398</v>
      </c>
      <c r="C94" s="11">
        <v>0.16558816852497302</v>
      </c>
      <c r="D94" s="11">
        <v>1.1709636734516899</v>
      </c>
      <c r="E94" s="11">
        <v>5.1930247944650502E-3</v>
      </c>
      <c r="F94" s="11">
        <v>1.32859669526402E-5</v>
      </c>
      <c r="G94" s="11">
        <v>1.40169150349628E-2</v>
      </c>
      <c r="H94" s="11">
        <v>0.29012392414534599</v>
      </c>
      <c r="I94" s="11">
        <v>1.1264934652857401E-2</v>
      </c>
      <c r="J94" s="11">
        <v>8.1285195256050602E-3</v>
      </c>
      <c r="K94" s="11">
        <v>1.85437587399326E-3</v>
      </c>
      <c r="L94" s="11">
        <v>0.86983784512810203</v>
      </c>
      <c r="M94" s="11">
        <v>4.1224571994905299E-2</v>
      </c>
      <c r="N94" s="11">
        <v>4.2464235020338199E-2</v>
      </c>
      <c r="O94" s="11">
        <v>0.99265244043066703</v>
      </c>
      <c r="P94" s="11">
        <v>0</v>
      </c>
      <c r="Q94" s="11">
        <v>2.8006478128911501</v>
      </c>
      <c r="R94" s="11">
        <v>0.23313496603457601</v>
      </c>
      <c r="S94" s="11">
        <v>9.0401398519767497E-5</v>
      </c>
      <c r="T94" s="11">
        <v>8.5941643106766899E-2</v>
      </c>
      <c r="U94" s="11">
        <v>9.8775337550305292E-2</v>
      </c>
      <c r="V94" s="11">
        <v>1.3987282725651098E-2</v>
      </c>
      <c r="W94" s="11">
        <v>0.27458712697468801</v>
      </c>
      <c r="X94" s="11">
        <v>0.12639110063039</v>
      </c>
      <c r="Y94" s="11">
        <v>2.3069253626414401E-2</v>
      </c>
      <c r="Z94" s="11">
        <v>0.39249628090685801</v>
      </c>
      <c r="AA94" s="11">
        <v>7.9198622642798395E-4</v>
      </c>
      <c r="AB94" s="11">
        <v>3.25715886029301E-4</v>
      </c>
      <c r="AC94" s="11">
        <v>5.5499401340987894E-2</v>
      </c>
      <c r="AD94" s="11">
        <v>2.23309018496506E-5</v>
      </c>
      <c r="AE94" s="11">
        <v>1.14041897183E-3</v>
      </c>
      <c r="AF94" s="11">
        <v>3.4118050160838602E-4</v>
      </c>
      <c r="AG94" s="11">
        <v>1.9425613649118899E-2</v>
      </c>
      <c r="AH94" s="11">
        <v>0.50958984587744005</v>
      </c>
      <c r="AI94" s="11">
        <v>1.4222108891854299E-2</v>
      </c>
      <c r="AJ94" s="11">
        <v>0.118301750398788</v>
      </c>
      <c r="AK94" s="11">
        <v>0.50793752939348302</v>
      </c>
      <c r="AL94" s="11">
        <v>6.0347661876180299E-2</v>
      </c>
      <c r="AM94" s="11">
        <v>0.17941445101568398</v>
      </c>
      <c r="AN94" s="11">
        <v>8.7396644070041808E-5</v>
      </c>
      <c r="AO94" s="11">
        <v>0.472732050494096</v>
      </c>
      <c r="AP94" s="11">
        <v>7.2227472742431801E-3</v>
      </c>
      <c r="AQ94" s="11">
        <v>0.51994948026764298</v>
      </c>
      <c r="AR94" s="11">
        <v>1.2848715028328302E-2</v>
      </c>
      <c r="AS94" s="11">
        <v>2.1100153755803201E-2</v>
      </c>
      <c r="AT94" s="11">
        <v>2.0318516411139499E-2</v>
      </c>
      <c r="AU94" s="11">
        <v>1.19818786890282</v>
      </c>
      <c r="AV94" s="11">
        <v>0.125237297319547</v>
      </c>
      <c r="AW94" s="11">
        <v>5.1219334209211299E-2</v>
      </c>
      <c r="AX94" s="11">
        <v>1.3256336998658</v>
      </c>
      <c r="AY94" s="11">
        <v>2.71331283511448E-3</v>
      </c>
      <c r="AZ94" s="11">
        <v>0</v>
      </c>
      <c r="BA94" s="11">
        <v>0.45181926195373395</v>
      </c>
      <c r="BB94" s="11">
        <v>8.4626649402887499E-2</v>
      </c>
      <c r="BC94" s="11">
        <v>0.17085453804675002</v>
      </c>
      <c r="BD94" s="11">
        <v>3.90284346946475</v>
      </c>
      <c r="BE94" s="11">
        <v>0.16486657173911298</v>
      </c>
      <c r="BF94" s="11">
        <v>9.5816589702081789E-2</v>
      </c>
      <c r="BG94" s="11">
        <v>2.5683279773490398E-4</v>
      </c>
      <c r="BH94" s="11">
        <v>0.14228117678798499</v>
      </c>
      <c r="BI94" s="11">
        <v>4.3364987508755899E-2</v>
      </c>
      <c r="BJ94" s="11">
        <v>0</v>
      </c>
      <c r="BK94" s="11">
        <v>1.1627488499859799</v>
      </c>
      <c r="BL94" s="11">
        <v>7.03513263889326E-2</v>
      </c>
      <c r="BM94" s="11">
        <v>2.7221293052309199E-2</v>
      </c>
      <c r="BN94" s="11">
        <v>0.10797115594986</v>
      </c>
      <c r="BO94" s="11">
        <v>1.1711491330786798</v>
      </c>
      <c r="BP94" s="11">
        <v>2.82612593484051E-2</v>
      </c>
      <c r="BQ94" s="11">
        <v>1.08331501394204</v>
      </c>
      <c r="BR94" s="11">
        <v>0.70362925361584694</v>
      </c>
      <c r="BS94" s="11">
        <v>4.5141172056509395</v>
      </c>
      <c r="BT94" s="11">
        <v>1.6109988254079901</v>
      </c>
      <c r="BU94" s="11">
        <v>1.6944725323620999</v>
      </c>
      <c r="BV94" s="11">
        <v>5.3110702182591201</v>
      </c>
      <c r="BW94" s="11">
        <v>8.5842860559545695</v>
      </c>
      <c r="BX94" s="11">
        <v>18.233389086942697</v>
      </c>
      <c r="BY94" s="11">
        <v>1.0878196168032901</v>
      </c>
      <c r="BZ94" s="11">
        <v>1.1480292481708101</v>
      </c>
      <c r="CA94" s="11">
        <v>2.3057741546790398</v>
      </c>
      <c r="CB94" s="11">
        <v>0.141257065346378</v>
      </c>
      <c r="CC94" s="11">
        <v>4.4134988803478506E-2</v>
      </c>
      <c r="CD94" s="11">
        <v>5.9394238268263497E-2</v>
      </c>
      <c r="CE94" s="11">
        <v>1.63067441318887</v>
      </c>
      <c r="CF94" s="11">
        <v>1.6534185459017501</v>
      </c>
      <c r="CG94" s="11">
        <v>1.2347280298769601</v>
      </c>
      <c r="CH94" s="11">
        <v>0.10206916908390301</v>
      </c>
      <c r="CI94" s="11">
        <v>0.49162999678192498</v>
      </c>
      <c r="CJ94" s="11">
        <v>7.8770095509715601</v>
      </c>
      <c r="CK94" s="11">
        <v>21.954151719536</v>
      </c>
      <c r="CL94" s="11">
        <v>2.55485815888443E-2</v>
      </c>
      <c r="CM94" s="11">
        <v>6.77290321694338</v>
      </c>
      <c r="CN94" s="11">
        <v>1.79006072416887</v>
      </c>
      <c r="CO94" s="11">
        <v>3.3738712333051302</v>
      </c>
      <c r="CP94" s="11">
        <v>0.99053949594075108</v>
      </c>
      <c r="CQ94" s="11">
        <v>0</v>
      </c>
      <c r="CR94" s="11">
        <v>1.1865160401195198</v>
      </c>
      <c r="CS94" s="11">
        <v>4.9973558558133897</v>
      </c>
      <c r="CT94" s="11">
        <v>1.35680448070599</v>
      </c>
      <c r="CU94" s="11">
        <v>2.35784198331748</v>
      </c>
      <c r="CV94" s="11">
        <v>1.94814425366467</v>
      </c>
      <c r="CW94" s="11">
        <v>8.1098835587017106</v>
      </c>
      <c r="CX94" s="11">
        <v>0.14906641233273901</v>
      </c>
      <c r="CY94" s="11">
        <v>1.69355350770855</v>
      </c>
      <c r="CZ94" s="11">
        <v>6.19798499854938</v>
      </c>
      <c r="DA94" s="11">
        <v>1.8801978266167798</v>
      </c>
      <c r="DB94" s="11">
        <v>0.77504907885950103</v>
      </c>
      <c r="DC94" s="11">
        <v>5.6691653382963505</v>
      </c>
      <c r="DD94" s="11">
        <v>2.2014877391476899</v>
      </c>
      <c r="DE94" s="11">
        <v>0.71558506927815102</v>
      </c>
      <c r="DF94" s="11">
        <v>0.88719752307255706</v>
      </c>
      <c r="DG94" s="11">
        <v>0.21217971605452499</v>
      </c>
      <c r="DH94" s="11">
        <v>1.9657007045896</v>
      </c>
      <c r="DI94" s="11">
        <v>1.1263256490776199</v>
      </c>
      <c r="DJ94" s="11">
        <v>4.09166517065497</v>
      </c>
      <c r="DK94" s="11">
        <v>0.12221800620840699</v>
      </c>
      <c r="DL94" s="10">
        <v>163.53281698857</v>
      </c>
      <c r="DM94" s="11">
        <v>69.701800228325098</v>
      </c>
      <c r="DN94" s="11">
        <v>0.60268409619372809</v>
      </c>
      <c r="DO94" s="11">
        <v>5.7390297081413797</v>
      </c>
      <c r="DP94" s="11">
        <v>1.9488167383459001</v>
      </c>
      <c r="DQ94" s="11">
        <v>2.2569109987998899</v>
      </c>
      <c r="DR94" s="11">
        <v>1.80027687212388E-6</v>
      </c>
      <c r="DS94" s="11">
        <v>35.220350814163496</v>
      </c>
      <c r="DT94" s="10">
        <v>279.00241137281699</v>
      </c>
      <c r="DW94" s="50">
        <f t="shared" si="34"/>
        <v>0.11743630123500841</v>
      </c>
      <c r="DX94" s="25">
        <f t="shared" si="35"/>
        <v>3.4151514188185975E-2</v>
      </c>
      <c r="DY94" s="43">
        <f t="shared" si="36"/>
        <v>3.0503283208333727</v>
      </c>
      <c r="DZ94" s="43">
        <f t="shared" si="37"/>
        <v>0.88706243156534115</v>
      </c>
      <c r="EA94" s="45"/>
      <c r="EB94" s="45"/>
      <c r="EC94" s="47" t="str">
        <f t="shared" si="56"/>
        <v/>
      </c>
      <c r="ED94" s="48" t="str">
        <f t="shared" si="57"/>
        <v/>
      </c>
      <c r="EE94" s="24">
        <f t="shared" si="38"/>
        <v>0.2171677595817888</v>
      </c>
      <c r="EF94" s="25">
        <f t="shared" si="39"/>
        <v>5.6756055704481174E-2</v>
      </c>
      <c r="EG94" s="43">
        <f t="shared" si="40"/>
        <v>0.98266799338041522</v>
      </c>
      <c r="EH94" s="44">
        <f t="shared" si="41"/>
        <v>0.2568169394882247</v>
      </c>
      <c r="EI94" s="43">
        <f t="shared" si="42"/>
        <v>2.5320480891076771E-2</v>
      </c>
      <c r="EJ94" s="43">
        <f t="shared" si="43"/>
        <v>6.6174216038590817E-3</v>
      </c>
      <c r="EK94" s="47"/>
      <c r="EL94" s="47"/>
      <c r="EM94" s="47" t="str">
        <f t="shared" si="58"/>
        <v/>
      </c>
      <c r="EN94" s="48" t="str">
        <f t="shared" si="59"/>
        <v/>
      </c>
      <c r="EO94" s="24">
        <f t="shared" si="44"/>
        <v>0.49915942514287737</v>
      </c>
      <c r="EP94" s="25">
        <f t="shared" si="45"/>
        <v>0.17359594871563389</v>
      </c>
      <c r="EQ94" s="43">
        <f t="shared" si="46"/>
        <v>0.7118204167026313</v>
      </c>
      <c r="ER94" s="44">
        <f t="shared" si="47"/>
        <v>0.2475544572103015</v>
      </c>
      <c r="ES94" s="43">
        <f t="shared" si="48"/>
        <v>0.26317596163125234</v>
      </c>
      <c r="ET94" s="43">
        <f t="shared" si="49"/>
        <v>9.1526431110560427E-2</v>
      </c>
      <c r="EU94" s="47"/>
      <c r="EV94" s="47"/>
      <c r="EW94" s="47" t="str">
        <f t="shared" si="60"/>
        <v/>
      </c>
      <c r="EX94" s="48" t="str">
        <f t="shared" si="61"/>
        <v/>
      </c>
      <c r="EY94" s="24">
        <f t="shared" si="50"/>
        <v>0.27285096195704683</v>
      </c>
      <c r="EZ94" s="25">
        <f t="shared" si="51"/>
        <v>8.2340933671583599E-2</v>
      </c>
      <c r="FA94" s="43">
        <f t="shared" si="52"/>
        <v>1.0630213147933976</v>
      </c>
      <c r="FB94" s="43">
        <f t="shared" si="53"/>
        <v>0.32079845694904324</v>
      </c>
      <c r="FC94" s="43">
        <f t="shared" si="54"/>
        <v>0.10318768497913301</v>
      </c>
      <c r="FD94" s="43">
        <f t="shared" si="55"/>
        <v>3.1139968368257449E-2</v>
      </c>
      <c r="FE94" s="47"/>
      <c r="FF94" s="47"/>
      <c r="FG94" s="47" t="str">
        <f t="shared" si="62"/>
        <v/>
      </c>
      <c r="FH94" s="48" t="str">
        <f t="shared" si="63"/>
        <v/>
      </c>
    </row>
    <row r="95" spans="1:164" x14ac:dyDescent="0.35">
      <c r="A95" s="6" t="s">
        <v>124</v>
      </c>
      <c r="B95" s="11">
        <v>4.4892903180034699E-3</v>
      </c>
      <c r="C95" s="11">
        <v>1.0959301066900901E-3</v>
      </c>
      <c r="D95" s="11">
        <v>1.99041882156223E-3</v>
      </c>
      <c r="E95" s="11">
        <v>1.4995737305402302E-4</v>
      </c>
      <c r="F95" s="11">
        <v>3.2540036252493301E-6</v>
      </c>
      <c r="G95" s="11">
        <v>2.1093272064928003E-5</v>
      </c>
      <c r="H95" s="11">
        <v>4.8916598701107797E-4</v>
      </c>
      <c r="I95" s="11">
        <v>2.6401036680541502E-5</v>
      </c>
      <c r="J95" s="11">
        <v>1.8659493540717001E-5</v>
      </c>
      <c r="K95" s="11">
        <v>1.4083148285729401E-5</v>
      </c>
      <c r="L95" s="11">
        <v>3.7151380542270801E-3</v>
      </c>
      <c r="M95" s="11">
        <v>3.2378940062893899E-4</v>
      </c>
      <c r="N95" s="11">
        <v>4.24743740068323E-5</v>
      </c>
      <c r="O95" s="11">
        <v>1.77271768717471E-3</v>
      </c>
      <c r="P95" s="11">
        <v>0</v>
      </c>
      <c r="Q95" s="11">
        <v>9.8056416067433209E-4</v>
      </c>
      <c r="R95" s="11">
        <v>7.3397411148429605E-4</v>
      </c>
      <c r="S95" s="11">
        <v>1.8264453275981497E-5</v>
      </c>
      <c r="T95" s="11">
        <v>3.5748211113381803E-4</v>
      </c>
      <c r="U95" s="11">
        <v>3.17033615490004E-4</v>
      </c>
      <c r="V95" s="11">
        <v>7.743662985060461E-5</v>
      </c>
      <c r="W95" s="11">
        <v>7.7298218050333403E-4</v>
      </c>
      <c r="X95" s="11">
        <v>2.1387184750475298E-4</v>
      </c>
      <c r="Y95" s="11">
        <v>3.2718353996905798E-5</v>
      </c>
      <c r="Z95" s="11">
        <v>2.4650169365334E-4</v>
      </c>
      <c r="AA95" s="11">
        <v>7.3395393793113206E-6</v>
      </c>
      <c r="AB95" s="11">
        <v>1.06553855750851E-5</v>
      </c>
      <c r="AC95" s="11">
        <v>2.9156808244486001E-5</v>
      </c>
      <c r="AD95" s="11">
        <v>0</v>
      </c>
      <c r="AE95" s="11">
        <v>9.7587926387570004E-6</v>
      </c>
      <c r="AF95" s="11">
        <v>5.1475593363771104E-6</v>
      </c>
      <c r="AG95" s="11">
        <v>1.1510079786087099E-4</v>
      </c>
      <c r="AH95" s="11">
        <v>2.1754144783513998E-4</v>
      </c>
      <c r="AI95" s="11">
        <v>8.3574933441179003E-5</v>
      </c>
      <c r="AJ95" s="11">
        <v>1.1817193718990601E-4</v>
      </c>
      <c r="AK95" s="11">
        <v>2.3806197180301601E-4</v>
      </c>
      <c r="AL95" s="11">
        <v>2.3042123224462E-5</v>
      </c>
      <c r="AM95" s="11">
        <v>5.91706384158124E-5</v>
      </c>
      <c r="AN95" s="11">
        <v>1.3060809957824E-6</v>
      </c>
      <c r="AO95" s="11">
        <v>3.42457610386246E-4</v>
      </c>
      <c r="AP95" s="11">
        <v>1.65970156275093E-5</v>
      </c>
      <c r="AQ95" s="11">
        <v>3.99128481149635E-4</v>
      </c>
      <c r="AR95" s="11">
        <v>2.4964059510957401E-5</v>
      </c>
      <c r="AS95" s="11">
        <v>5.1820243181950903E-5</v>
      </c>
      <c r="AT95" s="11">
        <v>8.3344100152941706E-5</v>
      </c>
      <c r="AU95" s="11">
        <v>1.36808735904839E-3</v>
      </c>
      <c r="AV95" s="11">
        <v>4.0474197610685796E-4</v>
      </c>
      <c r="AW95" s="11">
        <v>7.5966036878073997E-5</v>
      </c>
      <c r="AX95" s="11">
        <v>2.85819902401409E-4</v>
      </c>
      <c r="AY95" s="11">
        <v>1.35105690351198E-4</v>
      </c>
      <c r="AZ95" s="11">
        <v>0</v>
      </c>
      <c r="BA95" s="11">
        <v>2.7479836078631199E-4</v>
      </c>
      <c r="BB95" s="11">
        <v>1.71257708037918E-4</v>
      </c>
      <c r="BC95" s="11">
        <v>1.3983173559830699E-4</v>
      </c>
      <c r="BD95" s="11">
        <v>1.1195979000776799E-3</v>
      </c>
      <c r="BE95" s="11">
        <v>3.1378437998914898E-4</v>
      </c>
      <c r="BF95" s="11">
        <v>8.8858169780565605E-5</v>
      </c>
      <c r="BG95" s="11">
        <v>1.6541727953819101E-5</v>
      </c>
      <c r="BH95" s="11">
        <v>3.6498621922494102E-4</v>
      </c>
      <c r="BI95" s="11">
        <v>2.18319892686582E-5</v>
      </c>
      <c r="BJ95" s="11">
        <v>0</v>
      </c>
      <c r="BK95" s="11">
        <v>3.4229777280357301E-4</v>
      </c>
      <c r="BL95" s="11">
        <v>9.1399156974381691E-5</v>
      </c>
      <c r="BM95" s="11">
        <v>1.208624095023E-4</v>
      </c>
      <c r="BN95" s="11">
        <v>7.9648049670284996E-6</v>
      </c>
      <c r="BO95" s="11">
        <v>3.1385456907495401E-4</v>
      </c>
      <c r="BP95" s="11">
        <v>8.1590957499015709E-6</v>
      </c>
      <c r="BQ95" s="11">
        <v>8.6074035724117797E-4</v>
      </c>
      <c r="BR95" s="11">
        <v>1.4062637913257E-5</v>
      </c>
      <c r="BS95" s="11">
        <v>2.2761237906051101E-3</v>
      </c>
      <c r="BT95" s="11">
        <v>6.5163135752613008E-4</v>
      </c>
      <c r="BU95" s="11">
        <v>7.6338958672279205E-4</v>
      </c>
      <c r="BV95" s="11">
        <v>6.0334357010680692E-3</v>
      </c>
      <c r="BW95" s="11">
        <v>1.5399941229959199E-3</v>
      </c>
      <c r="BX95" s="11">
        <v>1.4116797769538401E-3</v>
      </c>
      <c r="BY95" s="11">
        <v>2.9413427910618899E-4</v>
      </c>
      <c r="BZ95" s="11">
        <v>5.291762216266141E-4</v>
      </c>
      <c r="CA95" s="11">
        <v>1.08605534663058E-3</v>
      </c>
      <c r="CB95" s="11">
        <v>1.3023987742323998E-4</v>
      </c>
      <c r="CC95" s="11">
        <v>4.3674291688555697E-5</v>
      </c>
      <c r="CD95" s="11">
        <v>4.4929095024381297E-5</v>
      </c>
      <c r="CE95" s="11">
        <v>4.7412094941696699E-4</v>
      </c>
      <c r="CF95" s="11">
        <v>9.7003603923217702E-5</v>
      </c>
      <c r="CG95" s="11">
        <v>2.6019742188840799E-4</v>
      </c>
      <c r="CH95" s="11">
        <v>1.1912020249104801E-5</v>
      </c>
      <c r="CI95" s="11">
        <v>1.6096261099642199E-6</v>
      </c>
      <c r="CJ95" s="11">
        <v>2.2775875510612298E-3</v>
      </c>
      <c r="CK95" s="11">
        <v>1.67452579113559E-3</v>
      </c>
      <c r="CL95" s="11">
        <v>1.5389741558598799E-5</v>
      </c>
      <c r="CM95" s="11">
        <v>1.16379891018616E-2</v>
      </c>
      <c r="CN95" s="11">
        <v>9.9451147205497116E-3</v>
      </c>
      <c r="CO95" s="11">
        <v>1.1797307561964702E-3</v>
      </c>
      <c r="CP95" s="11">
        <v>6.1226306242896699E-4</v>
      </c>
      <c r="CQ95" s="11">
        <v>9.6517596685822491E-6</v>
      </c>
      <c r="CR95" s="11">
        <v>1.08753284363814E-3</v>
      </c>
      <c r="CS95" s="11">
        <v>3.35059460918481E-2</v>
      </c>
      <c r="CT95" s="11">
        <v>2.4047888158736101E-3</v>
      </c>
      <c r="CU95" s="11">
        <v>9.9455343005195387E-3</v>
      </c>
      <c r="CV95" s="11">
        <v>1.70555244246352E-3</v>
      </c>
      <c r="CW95" s="11">
        <v>6.5111134634884396E-2</v>
      </c>
      <c r="CX95" s="11">
        <v>3.4420174121443502E-4</v>
      </c>
      <c r="CY95" s="11">
        <v>1.4781882016509701E-2</v>
      </c>
      <c r="CZ95" s="11">
        <v>5.4178540944049704E-2</v>
      </c>
      <c r="DA95" s="11">
        <v>2.6043319660516002E-2</v>
      </c>
      <c r="DB95" s="11">
        <v>1.42774618168637E-2</v>
      </c>
      <c r="DC95" s="11">
        <v>1.5118283708183001E-3</v>
      </c>
      <c r="DD95" s="11">
        <v>9.0794293065352301E-4</v>
      </c>
      <c r="DE95" s="11">
        <v>1.84263460559261E-4</v>
      </c>
      <c r="DF95" s="11">
        <v>2.6515371054699799E-4</v>
      </c>
      <c r="DG95" s="11">
        <v>3.7430457945729998E-3</v>
      </c>
      <c r="DH95" s="11">
        <v>1.9748496500703E-3</v>
      </c>
      <c r="DI95" s="11">
        <v>1.39790944973244E-3</v>
      </c>
      <c r="DJ95" s="11">
        <v>6.6647616196310693E-4</v>
      </c>
      <c r="DK95" s="11">
        <v>1.02085346902639E-4</v>
      </c>
      <c r="DL95" s="10">
        <v>0.30342110145742301</v>
      </c>
      <c r="DM95" s="11">
        <v>6.6536356205568898</v>
      </c>
      <c r="DN95" s="11">
        <v>15.210273273052399</v>
      </c>
      <c r="DO95" s="11">
        <v>3.3051417205959693E-2</v>
      </c>
      <c r="DP95" s="11">
        <v>2.4800639225232698E-3</v>
      </c>
      <c r="DQ95" s="11">
        <v>6.2584795992606098E-3</v>
      </c>
      <c r="DR95" s="11">
        <v>3.0028415192559598E-5</v>
      </c>
      <c r="DS95" s="11">
        <v>2.0538106922714401</v>
      </c>
      <c r="DT95" s="10">
        <v>24.2629606764811</v>
      </c>
      <c r="DW95" s="50">
        <f t="shared" si="34"/>
        <v>5.9214137990713974E-5</v>
      </c>
      <c r="DX95" s="25">
        <f t="shared" si="35"/>
        <v>1.7219994605281607E-5</v>
      </c>
      <c r="DY95" s="43">
        <f t="shared" si="36"/>
        <v>1.5380470962326734E-3</v>
      </c>
      <c r="DZ95" s="43">
        <f t="shared" si="37"/>
        <v>4.4727768736495168E-4</v>
      </c>
      <c r="EA95" s="45"/>
      <c r="EB95" s="45"/>
      <c r="EC95" s="47" t="str">
        <f t="shared" si="56"/>
        <v/>
      </c>
      <c r="ED95" s="48" t="str">
        <f t="shared" si="57"/>
        <v/>
      </c>
      <c r="EE95" s="24">
        <f t="shared" si="38"/>
        <v>8.7841977135737898E-5</v>
      </c>
      <c r="EF95" s="25">
        <f t="shared" si="39"/>
        <v>2.2957202105453691E-5</v>
      </c>
      <c r="EG95" s="43">
        <f t="shared" si="40"/>
        <v>3.9747842669083945E-4</v>
      </c>
      <c r="EH95" s="44">
        <f t="shared" si="41"/>
        <v>1.0387963558696949E-4</v>
      </c>
      <c r="EI95" s="43">
        <f t="shared" si="42"/>
        <v>1.0241856838156425E-5</v>
      </c>
      <c r="EJ95" s="43">
        <f t="shared" si="43"/>
        <v>2.6766744674400234E-6</v>
      </c>
      <c r="EK95" s="47"/>
      <c r="EL95" s="47"/>
      <c r="EM95" s="47" t="str">
        <f t="shared" si="58"/>
        <v/>
      </c>
      <c r="EN95" s="48" t="str">
        <f t="shared" si="59"/>
        <v/>
      </c>
      <c r="EO95" s="24">
        <f t="shared" si="44"/>
        <v>2.248800732918452E-4</v>
      </c>
      <c r="EP95" s="25">
        <f t="shared" si="45"/>
        <v>7.8208018729016297E-5</v>
      </c>
      <c r="EQ95" s="43">
        <f t="shared" si="46"/>
        <v>3.20687578788882E-4</v>
      </c>
      <c r="ER95" s="44">
        <f t="shared" si="47"/>
        <v>1.1152762359488816E-4</v>
      </c>
      <c r="ES95" s="43">
        <f t="shared" si="48"/>
        <v>1.1856538524409822E-4</v>
      </c>
      <c r="ET95" s="43">
        <f t="shared" si="49"/>
        <v>4.1234262040414072E-5</v>
      </c>
      <c r="EU95" s="47"/>
      <c r="EV95" s="47"/>
      <c r="EW95" s="47" t="str">
        <f t="shared" si="60"/>
        <v/>
      </c>
      <c r="EX95" s="48" t="str">
        <f t="shared" si="61"/>
        <v/>
      </c>
      <c r="EY95" s="24">
        <f t="shared" si="50"/>
        <v>3.0996177178806318E-4</v>
      </c>
      <c r="EZ95" s="25">
        <f t="shared" si="51"/>
        <v>9.3540229832670679E-5</v>
      </c>
      <c r="FA95" s="43">
        <f t="shared" si="52"/>
        <v>1.2076042093401465E-3</v>
      </c>
      <c r="FB95" s="43">
        <f t="shared" si="53"/>
        <v>3.644306671656727E-4</v>
      </c>
      <c r="FC95" s="43">
        <f t="shared" si="54"/>
        <v>1.1722237456460078E-4</v>
      </c>
      <c r="FD95" s="43">
        <f t="shared" si="55"/>
        <v>3.5375355467388108E-5</v>
      </c>
      <c r="FE95" s="47"/>
      <c r="FF95" s="47"/>
      <c r="FG95" s="47" t="str">
        <f t="shared" si="62"/>
        <v/>
      </c>
      <c r="FH95" s="48" t="str">
        <f t="shared" si="63"/>
        <v/>
      </c>
    </row>
    <row r="96" spans="1:164" x14ac:dyDescent="0.35">
      <c r="A96" s="6" t="s">
        <v>125</v>
      </c>
      <c r="B96" s="11">
        <v>76.010511502631502</v>
      </c>
      <c r="C96" s="11">
        <v>5.9638757082508196</v>
      </c>
      <c r="D96" s="11">
        <v>29.980436011264398</v>
      </c>
      <c r="E96" s="11">
        <v>0.126969362009104</v>
      </c>
      <c r="F96" s="11">
        <v>4.29784548111143E-3</v>
      </c>
      <c r="G96" s="11">
        <v>0.30031936064586201</v>
      </c>
      <c r="H96" s="11">
        <v>4.3040525775494096</v>
      </c>
      <c r="I96" s="11">
        <v>0.21178829494901902</v>
      </c>
      <c r="J96" s="11">
        <v>0.59150098191737999</v>
      </c>
      <c r="K96" s="11">
        <v>0.47691513859351298</v>
      </c>
      <c r="L96" s="11">
        <v>9.7481700143894603</v>
      </c>
      <c r="M96" s="11">
        <v>3.5632367306542401</v>
      </c>
      <c r="N96" s="11">
        <v>0.864593426016528</v>
      </c>
      <c r="O96" s="11">
        <v>8.5389864557967599</v>
      </c>
      <c r="P96" s="11">
        <v>0</v>
      </c>
      <c r="Q96" s="11">
        <v>1.87447722183814</v>
      </c>
      <c r="R96" s="11">
        <v>1.65538563090401</v>
      </c>
      <c r="S96" s="11">
        <v>3.41222285828407E-3</v>
      </c>
      <c r="T96" s="11">
        <v>0.892236690780702</v>
      </c>
      <c r="U96" s="11">
        <v>0.958100765020372</v>
      </c>
      <c r="V96" s="11">
        <v>9.9435078285731698E-2</v>
      </c>
      <c r="W96" s="11">
        <v>2.3497828125318398</v>
      </c>
      <c r="X96" s="11">
        <v>0.36417033303378804</v>
      </c>
      <c r="Y96" s="11">
        <v>2.5169363128048201</v>
      </c>
      <c r="Z96" s="11">
        <v>8.1175923557025005</v>
      </c>
      <c r="AA96" s="11">
        <v>4.8323824245213396E-3</v>
      </c>
      <c r="AB96" s="11">
        <v>4.2457810791432099E-3</v>
      </c>
      <c r="AC96" s="11">
        <v>0.139627625980175</v>
      </c>
      <c r="AD96" s="11">
        <v>1.2833046055697E-2</v>
      </c>
      <c r="AE96" s="11">
        <v>4.1578357108744503E-2</v>
      </c>
      <c r="AF96" s="11">
        <v>1.51971532757325E-3</v>
      </c>
      <c r="AG96" s="11">
        <v>4.1392206727019404E-2</v>
      </c>
      <c r="AH96" s="11">
        <v>0.49950051720140098</v>
      </c>
      <c r="AI96" s="11">
        <v>5.7892646386531403E-2</v>
      </c>
      <c r="AJ96" s="11">
        <v>8.3191541151117793E-2</v>
      </c>
      <c r="AK96" s="11">
        <v>0.45206325970328498</v>
      </c>
      <c r="AL96" s="11">
        <v>7.4070688785616307E-3</v>
      </c>
      <c r="AM96" s="11">
        <v>0.36738454017808203</v>
      </c>
      <c r="AN96" s="11">
        <v>5.5555126116895999E-4</v>
      </c>
      <c r="AO96" s="11">
        <v>1.1754320656281501</v>
      </c>
      <c r="AP96" s="11">
        <v>2.7882199718946597E-2</v>
      </c>
      <c r="AQ96" s="11">
        <v>0.29741617565588796</v>
      </c>
      <c r="AR96" s="11">
        <v>1.26024817708694E-2</v>
      </c>
      <c r="AS96" s="11">
        <v>0.117213886761162</v>
      </c>
      <c r="AT96" s="11">
        <v>6.82276761581386E-2</v>
      </c>
      <c r="AU96" s="11">
        <v>0.83824896565251705</v>
      </c>
      <c r="AV96" s="11">
        <v>6.4228669755712203E-2</v>
      </c>
      <c r="AW96" s="11">
        <v>9.0165051062433596E-2</v>
      </c>
      <c r="AX96" s="11">
        <v>1.24131544300417</v>
      </c>
      <c r="AY96" s="11">
        <v>0.47001938259720599</v>
      </c>
      <c r="AZ96" s="11">
        <v>0</v>
      </c>
      <c r="BA96" s="11">
        <v>0.33660913030945899</v>
      </c>
      <c r="BB96" s="11">
        <v>9.0813522359329796E-2</v>
      </c>
      <c r="BC96" s="11">
        <v>0.161655868785785</v>
      </c>
      <c r="BD96" s="11">
        <v>0.98324540792355108</v>
      </c>
      <c r="BE96" s="11">
        <v>8.3378169506013108E-2</v>
      </c>
      <c r="BF96" s="11">
        <v>0.306206126979784</v>
      </c>
      <c r="BG96" s="11">
        <v>0.16525162355766898</v>
      </c>
      <c r="BH96" s="11">
        <v>0.142957055478383</v>
      </c>
      <c r="BI96" s="11">
        <v>6.3037542018736403E-2</v>
      </c>
      <c r="BJ96" s="11">
        <v>0</v>
      </c>
      <c r="BK96" s="11">
        <v>0.833632552110667</v>
      </c>
      <c r="BL96" s="11">
        <v>9.6218507548851903E-2</v>
      </c>
      <c r="BM96" s="11">
        <v>5.9583078591033505E-2</v>
      </c>
      <c r="BN96" s="11">
        <v>1.9309387408355301</v>
      </c>
      <c r="BO96" s="11">
        <v>13.6508943682683</v>
      </c>
      <c r="BP96" s="11">
        <v>0.35735619045953998</v>
      </c>
      <c r="BQ96" s="11">
        <v>34.1126563078911</v>
      </c>
      <c r="BR96" s="11">
        <v>0.85513682997187801</v>
      </c>
      <c r="BS96" s="11">
        <v>13.2688489129538</v>
      </c>
      <c r="BT96" s="11">
        <v>5.3761721442234096</v>
      </c>
      <c r="BU96" s="11">
        <v>4.4239901388028997</v>
      </c>
      <c r="BV96" s="11">
        <v>18.073970381476201</v>
      </c>
      <c r="BW96" s="11">
        <v>13.193645885929</v>
      </c>
      <c r="BX96" s="11">
        <v>19.652477529671501</v>
      </c>
      <c r="BY96" s="11">
        <v>7.7775720146200706</v>
      </c>
      <c r="BZ96" s="11">
        <v>8.4170649321347799</v>
      </c>
      <c r="CA96" s="11">
        <v>4.67869005277766</v>
      </c>
      <c r="CB96" s="11">
        <v>2.44832431701519</v>
      </c>
      <c r="CC96" s="11">
        <v>1.1704483053894399</v>
      </c>
      <c r="CD96" s="11">
        <v>0.173532373709543</v>
      </c>
      <c r="CE96" s="11">
        <v>1.0141456528169399</v>
      </c>
      <c r="CF96" s="11">
        <v>10.6788597928161</v>
      </c>
      <c r="CG96" s="11">
        <v>0.86449237651267996</v>
      </c>
      <c r="CH96" s="11">
        <v>0.23568545841649802</v>
      </c>
      <c r="CI96" s="11">
        <v>0.65236562850558499</v>
      </c>
      <c r="CJ96" s="11">
        <v>0.502157779809702</v>
      </c>
      <c r="CK96" s="11">
        <v>5.15983872156351</v>
      </c>
      <c r="CL96" s="11">
        <v>1.10063093360722E-2</v>
      </c>
      <c r="CM96" s="11">
        <v>104.44667992681501</v>
      </c>
      <c r="CN96" s="11">
        <v>67.730539782178809</v>
      </c>
      <c r="CO96" s="11">
        <v>9.3137694986759492</v>
      </c>
      <c r="CP96" s="11">
        <v>4.68881439849297</v>
      </c>
      <c r="CQ96" s="11">
        <v>466.30080045548897</v>
      </c>
      <c r="CR96" s="11">
        <v>32.055777559968298</v>
      </c>
      <c r="CS96" s="11">
        <v>35.166387036603695</v>
      </c>
      <c r="CT96" s="11">
        <v>0.78711842307157998</v>
      </c>
      <c r="CU96" s="11">
        <v>5.7111689976190894</v>
      </c>
      <c r="CV96" s="11">
        <v>3.5622474016375798</v>
      </c>
      <c r="CW96" s="11">
        <v>23.758401379792602</v>
      </c>
      <c r="CX96" s="11">
        <v>0.74059368900296807</v>
      </c>
      <c r="CY96" s="11">
        <v>2.87384531340577</v>
      </c>
      <c r="CZ96" s="11">
        <v>13.713588545353801</v>
      </c>
      <c r="DA96" s="11">
        <v>1.79692578460828</v>
      </c>
      <c r="DB96" s="11">
        <v>1.24350186453472</v>
      </c>
      <c r="DC96" s="11">
        <v>22.930968481118999</v>
      </c>
      <c r="DD96" s="11">
        <v>2.3325447354828301</v>
      </c>
      <c r="DE96" s="11">
        <v>0.27455713983400298</v>
      </c>
      <c r="DF96" s="11">
        <v>0.97874492080499698</v>
      </c>
      <c r="DG96" s="11">
        <v>0.181165191932014</v>
      </c>
      <c r="DH96" s="11">
        <v>1.5408412715999902</v>
      </c>
      <c r="DI96" s="11">
        <v>0.55132231615100002</v>
      </c>
      <c r="DJ96" s="11">
        <v>3.5610998075706499</v>
      </c>
      <c r="DK96" s="11">
        <v>0.17340091508694699</v>
      </c>
      <c r="DL96" s="10">
        <v>1144.0516236390499</v>
      </c>
      <c r="DM96" s="11">
        <v>479.74117838561898</v>
      </c>
      <c r="DN96" s="11">
        <v>1.29794040491178</v>
      </c>
      <c r="DO96" s="11">
        <v>17.311751517451</v>
      </c>
      <c r="DP96" s="11">
        <v>0.17443000409485698</v>
      </c>
      <c r="DQ96" s="11">
        <v>4.2197244185835494</v>
      </c>
      <c r="DR96" s="11">
        <v>-2.3985705485938799E-6</v>
      </c>
      <c r="DS96" s="11">
        <v>148.02988097099097</v>
      </c>
      <c r="DT96" s="10">
        <v>1794.8265269421302</v>
      </c>
      <c r="DW96" s="50">
        <f t="shared" si="34"/>
        <v>0.34519363742545012</v>
      </c>
      <c r="DX96" s="25">
        <f t="shared" si="35"/>
        <v>0.10038536025257966</v>
      </c>
      <c r="DY96" s="43">
        <f t="shared" si="36"/>
        <v>8.9661707439440885</v>
      </c>
      <c r="DZ96" s="43">
        <f t="shared" si="37"/>
        <v>2.607441686729675</v>
      </c>
      <c r="EA96" s="45"/>
      <c r="EB96" s="45"/>
      <c r="EC96" s="47" t="str">
        <f t="shared" si="56"/>
        <v/>
      </c>
      <c r="ED96" s="48" t="str">
        <f t="shared" si="57"/>
        <v/>
      </c>
      <c r="EE96" s="24">
        <f t="shared" si="38"/>
        <v>0.72472508438442773</v>
      </c>
      <c r="EF96" s="25">
        <f t="shared" si="39"/>
        <v>0.18940443709954208</v>
      </c>
      <c r="EG96" s="43">
        <f t="shared" si="40"/>
        <v>3.279327215954841</v>
      </c>
      <c r="EH96" s="44">
        <f t="shared" si="41"/>
        <v>0.85704101981057534</v>
      </c>
      <c r="EI96" s="43">
        <f t="shared" si="42"/>
        <v>8.4498673678718217E-2</v>
      </c>
      <c r="EJ96" s="43">
        <f t="shared" si="43"/>
        <v>2.2083441112528166E-2</v>
      </c>
      <c r="EK96" s="47"/>
      <c r="EL96" s="47"/>
      <c r="EM96" s="47" t="str">
        <f t="shared" si="58"/>
        <v/>
      </c>
      <c r="EN96" s="48" t="str">
        <f t="shared" si="59"/>
        <v/>
      </c>
      <c r="EO96" s="24">
        <f t="shared" si="44"/>
        <v>1.3032234706361805</v>
      </c>
      <c r="EP96" s="25">
        <f t="shared" si="45"/>
        <v>0.45323057800383604</v>
      </c>
      <c r="EQ96" s="43">
        <f t="shared" si="46"/>
        <v>1.8584464746095208</v>
      </c>
      <c r="ER96" s="44">
        <f t="shared" si="47"/>
        <v>0.64632412541287765</v>
      </c>
      <c r="ES96" s="43">
        <f t="shared" si="48"/>
        <v>0.68710931383680185</v>
      </c>
      <c r="ET96" s="43">
        <f t="shared" si="49"/>
        <v>0.23896051481489267</v>
      </c>
      <c r="EU96" s="47"/>
      <c r="EV96" s="47"/>
      <c r="EW96" s="47" t="str">
        <f t="shared" si="60"/>
        <v/>
      </c>
      <c r="EX96" s="48" t="str">
        <f t="shared" si="61"/>
        <v/>
      </c>
      <c r="EY96" s="24">
        <f t="shared" si="50"/>
        <v>0.92853229242098356</v>
      </c>
      <c r="EZ96" s="25">
        <f t="shared" si="51"/>
        <v>0.28021237438113078</v>
      </c>
      <c r="FA96" s="43">
        <f t="shared" si="52"/>
        <v>3.6175412805503182</v>
      </c>
      <c r="FB96" s="43">
        <f t="shared" si="53"/>
        <v>1.0917012148298797</v>
      </c>
      <c r="FC96" s="43">
        <f t="shared" si="54"/>
        <v>0.35115543297359497</v>
      </c>
      <c r="FD96" s="43">
        <f t="shared" si="55"/>
        <v>0.10597164843218262</v>
      </c>
      <c r="FE96" s="47"/>
      <c r="FF96" s="47"/>
      <c r="FG96" s="47" t="str">
        <f t="shared" si="62"/>
        <v/>
      </c>
      <c r="FH96" s="48" t="str">
        <f t="shared" si="63"/>
        <v/>
      </c>
    </row>
    <row r="97" spans="1:164" x14ac:dyDescent="0.35">
      <c r="A97" s="6" t="s">
        <v>126</v>
      </c>
      <c r="B97" s="11">
        <v>2.2387723012180998</v>
      </c>
      <c r="C97" s="11">
        <v>0.176953101943471</v>
      </c>
      <c r="D97" s="11">
        <v>0.87304347326943899</v>
      </c>
      <c r="E97" s="11">
        <v>9.1950881309519998E-3</v>
      </c>
      <c r="F97" s="11">
        <v>1.2119035038729801E-3</v>
      </c>
      <c r="G97" s="11">
        <v>2.0846948194027898E-2</v>
      </c>
      <c r="H97" s="11">
        <v>0.24443030352536302</v>
      </c>
      <c r="I97" s="11">
        <v>6.1432066230309003E-3</v>
      </c>
      <c r="J97" s="11">
        <v>8.9615472315916905E-3</v>
      </c>
      <c r="K97" s="11">
        <v>8.3216032861144797E-3</v>
      </c>
      <c r="L97" s="11">
        <v>0.54898475410720293</v>
      </c>
      <c r="M97" s="11">
        <v>0.208322471574688</v>
      </c>
      <c r="N97" s="11">
        <v>2.1394785491864202E-2</v>
      </c>
      <c r="O97" s="11">
        <v>0.13632147492475902</v>
      </c>
      <c r="P97" s="11">
        <v>0</v>
      </c>
      <c r="Q97" s="11">
        <v>5.5777591966623699E-2</v>
      </c>
      <c r="R97" s="11">
        <v>0.102719480208822</v>
      </c>
      <c r="S97" s="11">
        <v>3.1732824290090001E-3</v>
      </c>
      <c r="T97" s="11">
        <v>5.2275620640875001E-2</v>
      </c>
      <c r="U97" s="11">
        <v>5.7428255188191203E-2</v>
      </c>
      <c r="V97" s="11">
        <v>1.33008723393176E-2</v>
      </c>
      <c r="W97" s="11">
        <v>0.24230324112794499</v>
      </c>
      <c r="X97" s="11">
        <v>1.1274980952851E-2</v>
      </c>
      <c r="Y97" s="11">
        <v>1.0309025468634899E-2</v>
      </c>
      <c r="Z97" s="11">
        <v>7.685729003629431E-2</v>
      </c>
      <c r="AA97" s="11">
        <v>1.7892652512203899E-2</v>
      </c>
      <c r="AB97" s="11">
        <v>1.4611456821646499E-3</v>
      </c>
      <c r="AC97" s="11">
        <v>1.35374841278774E-2</v>
      </c>
      <c r="AD97" s="11">
        <v>6.4934746556109804E-3</v>
      </c>
      <c r="AE97" s="11">
        <v>1.97897042829609E-3</v>
      </c>
      <c r="AF97" s="11">
        <v>7.6013414979969401E-4</v>
      </c>
      <c r="AG97" s="11">
        <v>1.1114297773086401E-2</v>
      </c>
      <c r="AH97" s="11">
        <v>6.3245273107253405E-2</v>
      </c>
      <c r="AI97" s="11">
        <v>5.89337186470122E-3</v>
      </c>
      <c r="AJ97" s="11">
        <v>6.4929007657423196E-3</v>
      </c>
      <c r="AK97" s="11">
        <v>4.12178578155891E-2</v>
      </c>
      <c r="AL97" s="11">
        <v>2.8172465158089297E-3</v>
      </c>
      <c r="AM97" s="11">
        <v>1.17662682644121E-2</v>
      </c>
      <c r="AN97" s="11">
        <v>2.40323440217725E-3</v>
      </c>
      <c r="AO97" s="11">
        <v>3.1398837039178097E-2</v>
      </c>
      <c r="AP97" s="11">
        <v>3.1037279751041E-3</v>
      </c>
      <c r="AQ97" s="11">
        <v>2.35191590508563E-2</v>
      </c>
      <c r="AR97" s="11">
        <v>1.0039609321174E-2</v>
      </c>
      <c r="AS97" s="11">
        <v>3.9909336987033394E-3</v>
      </c>
      <c r="AT97" s="11">
        <v>6.6676146128447902E-3</v>
      </c>
      <c r="AU97" s="11">
        <v>7.7438396649472496E-2</v>
      </c>
      <c r="AV97" s="11">
        <v>1.1219807019288401E-2</v>
      </c>
      <c r="AW97" s="11">
        <v>1.0393499823304101E-2</v>
      </c>
      <c r="AX97" s="11">
        <v>6.998330236818591E-2</v>
      </c>
      <c r="AY97" s="11">
        <v>4.6557882635342804E-3</v>
      </c>
      <c r="AZ97" s="11">
        <v>0</v>
      </c>
      <c r="BA97" s="11">
        <v>4.4507192343824102E-2</v>
      </c>
      <c r="BB97" s="11">
        <v>2.5399243532629897E-2</v>
      </c>
      <c r="BC97" s="11">
        <v>1.8629402332067301E-2</v>
      </c>
      <c r="BD97" s="11">
        <v>5.5075434481348898E-2</v>
      </c>
      <c r="BE97" s="11">
        <v>9.4097417559748184E-3</v>
      </c>
      <c r="BF97" s="11">
        <v>1.47564834184783E-2</v>
      </c>
      <c r="BG97" s="11">
        <v>1.78082090442978E-2</v>
      </c>
      <c r="BH97" s="11">
        <v>1.6066231191551199E-2</v>
      </c>
      <c r="BI97" s="11">
        <v>5.0813575686053597E-3</v>
      </c>
      <c r="BJ97" s="11">
        <v>0</v>
      </c>
      <c r="BK97" s="11">
        <v>7.5901137646847194E-2</v>
      </c>
      <c r="BL97" s="11">
        <v>9.7872631197235809E-3</v>
      </c>
      <c r="BM97" s="11">
        <v>7.6827169420872693E-3</v>
      </c>
      <c r="BN97" s="11">
        <v>4.5479741800239599E-3</v>
      </c>
      <c r="BO97" s="11">
        <v>7.75126815225963E-2</v>
      </c>
      <c r="BP97" s="11">
        <v>1.0913719926412301E-3</v>
      </c>
      <c r="BQ97" s="11">
        <v>0.11493615243396101</v>
      </c>
      <c r="BR97" s="11">
        <v>8.0542306311286407E-2</v>
      </c>
      <c r="BS97" s="11">
        <v>0.57236664952520599</v>
      </c>
      <c r="BT97" s="11">
        <v>0.268751623036039</v>
      </c>
      <c r="BU97" s="11">
        <v>0.27571826492145501</v>
      </c>
      <c r="BV97" s="11">
        <v>2.15133090246692</v>
      </c>
      <c r="BW97" s="11">
        <v>0.90133438674232902</v>
      </c>
      <c r="BX97" s="11">
        <v>1.55738477257011</v>
      </c>
      <c r="BY97" s="11">
        <v>0.16091092858939998</v>
      </c>
      <c r="BZ97" s="11">
        <v>0.72533591592637103</v>
      </c>
      <c r="CA97" s="11">
        <v>0.64638318663080097</v>
      </c>
      <c r="CB97" s="11">
        <v>4.7685135800528293E-2</v>
      </c>
      <c r="CC97" s="11">
        <v>1.1192246347512501E-2</v>
      </c>
      <c r="CD97" s="11">
        <v>7.7514890552940093E-3</v>
      </c>
      <c r="CE97" s="11">
        <v>0.18127194233789198</v>
      </c>
      <c r="CF97" s="11">
        <v>9.9792203032617099E-2</v>
      </c>
      <c r="CG97" s="11">
        <v>3.9187117062037098E-2</v>
      </c>
      <c r="CH97" s="11">
        <v>2.2974530864370603E-2</v>
      </c>
      <c r="CI97" s="11">
        <v>9.5279705069737097E-3</v>
      </c>
      <c r="CJ97" s="11">
        <v>2.0346803147968998E-2</v>
      </c>
      <c r="CK97" s="11">
        <v>0.141468216716611</v>
      </c>
      <c r="CL97" s="11">
        <v>3.07817434226539E-3</v>
      </c>
      <c r="CM97" s="11">
        <v>6.3020859745562703</v>
      </c>
      <c r="CN97" s="11">
        <v>1.1215091749186099</v>
      </c>
      <c r="CO97" s="11">
        <v>0.39800862979491802</v>
      </c>
      <c r="CP97" s="11">
        <v>0.340736599501269</v>
      </c>
      <c r="CQ97" s="11">
        <v>18.690746589610001</v>
      </c>
      <c r="CR97" s="11">
        <v>0.34976454237909704</v>
      </c>
      <c r="CS97" s="11">
        <v>1.25112043124627</v>
      </c>
      <c r="CT97" s="11">
        <v>9.4614000454399091E-2</v>
      </c>
      <c r="CU97" s="11">
        <v>0.32168436218295399</v>
      </c>
      <c r="CV97" s="11">
        <v>0.42343309431416903</v>
      </c>
      <c r="CW97" s="11">
        <v>1.9428310287636399</v>
      </c>
      <c r="CX97" s="11">
        <v>9.363142411069161E-3</v>
      </c>
      <c r="CY97" s="11">
        <v>0.14722922253233101</v>
      </c>
      <c r="CZ97" s="11">
        <v>0.28707086248826003</v>
      </c>
      <c r="DA97" s="11">
        <v>5.3328983916551796E-2</v>
      </c>
      <c r="DB97" s="11">
        <v>0.105842736832979</v>
      </c>
      <c r="DC97" s="11">
        <v>0.90555492862061904</v>
      </c>
      <c r="DD97" s="11">
        <v>0.28089532466545997</v>
      </c>
      <c r="DE97" s="11">
        <v>5.1717217861578797E-2</v>
      </c>
      <c r="DF97" s="11">
        <v>0.1051441907087</v>
      </c>
      <c r="DG97" s="11">
        <v>1.7724590363163501E-2</v>
      </c>
      <c r="DH97" s="11">
        <v>0.25346195814797201</v>
      </c>
      <c r="DI97" s="11">
        <v>8.0106149565093807E-2</v>
      </c>
      <c r="DJ97" s="11">
        <v>0.26903110870200303</v>
      </c>
      <c r="DK97" s="11">
        <v>1.23353140910767E-2</v>
      </c>
      <c r="DL97" s="10">
        <v>47.805675109338502</v>
      </c>
      <c r="DM97" s="11">
        <v>318.29043660208998</v>
      </c>
      <c r="DN97" s="11">
        <v>7.61050491286958E-3</v>
      </c>
      <c r="DO97" s="11">
        <v>1.68103889371622</v>
      </c>
      <c r="DP97" s="11">
        <v>9.6066419093333799E-2</v>
      </c>
      <c r="DQ97" s="11">
        <v>0.34060188541059999</v>
      </c>
      <c r="DR97" s="11">
        <v>-5.4844127854798303E-6</v>
      </c>
      <c r="DS97" s="11">
        <v>80.191986742440108</v>
      </c>
      <c r="DT97" s="10">
        <v>448.41341067258901</v>
      </c>
      <c r="DW97" s="50">
        <f t="shared" si="34"/>
        <v>1.4890313921483987E-2</v>
      </c>
      <c r="DX97" s="25">
        <f t="shared" si="35"/>
        <v>4.3302348746360967E-3</v>
      </c>
      <c r="DY97" s="43">
        <f t="shared" si="36"/>
        <v>0.38676581076841671</v>
      </c>
      <c r="DZ97" s="43">
        <f t="shared" si="37"/>
        <v>0.112474915635586</v>
      </c>
      <c r="EA97" s="45"/>
      <c r="EB97" s="45"/>
      <c r="EC97" s="47" t="str">
        <f t="shared" si="56"/>
        <v/>
      </c>
      <c r="ED97" s="48" t="str">
        <f t="shared" si="57"/>
        <v/>
      </c>
      <c r="EE97" s="24">
        <f t="shared" si="38"/>
        <v>3.6228572571382942E-2</v>
      </c>
      <c r="EF97" s="25">
        <f t="shared" si="39"/>
        <v>9.4682142824283055E-3</v>
      </c>
      <c r="EG97" s="43">
        <f t="shared" si="40"/>
        <v>0.16393160191142395</v>
      </c>
      <c r="EH97" s="44">
        <f t="shared" si="41"/>
        <v>4.2842966873752442E-2</v>
      </c>
      <c r="EI97" s="43">
        <f t="shared" si="42"/>
        <v>4.2240380490696679E-3</v>
      </c>
      <c r="EJ97" s="43">
        <f t="shared" si="43"/>
        <v>1.1039379844988285E-3</v>
      </c>
      <c r="EK97" s="47"/>
      <c r="EL97" s="47"/>
      <c r="EM97" s="47" t="str">
        <f t="shared" si="58"/>
        <v/>
      </c>
      <c r="EN97" s="48" t="str">
        <f t="shared" si="59"/>
        <v/>
      </c>
      <c r="EO97" s="24">
        <f t="shared" si="44"/>
        <v>8.1221364165597928E-2</v>
      </c>
      <c r="EP97" s="25">
        <f t="shared" si="45"/>
        <v>2.8246886782252227E-2</v>
      </c>
      <c r="EQ97" s="43">
        <f t="shared" si="46"/>
        <v>0.11582476934891764</v>
      </c>
      <c r="ER97" s="44">
        <f t="shared" si="47"/>
        <v>4.0281140066902608E-2</v>
      </c>
      <c r="ES97" s="43">
        <f t="shared" si="48"/>
        <v>4.2823013134861546E-2</v>
      </c>
      <c r="ET97" s="43">
        <f t="shared" si="49"/>
        <v>1.4892840278194668E-2</v>
      </c>
      <c r="EU97" s="47"/>
      <c r="EV97" s="47"/>
      <c r="EW97" s="47" t="str">
        <f t="shared" si="60"/>
        <v/>
      </c>
      <c r="EX97" s="48" t="str">
        <f t="shared" si="61"/>
        <v/>
      </c>
      <c r="EY97" s="24">
        <f t="shared" si="50"/>
        <v>0.11052249021449152</v>
      </c>
      <c r="EZ97" s="25">
        <f t="shared" si="51"/>
        <v>3.3353465095726252E-2</v>
      </c>
      <c r="FA97" s="43">
        <f t="shared" si="52"/>
        <v>0.43059317811950582</v>
      </c>
      <c r="FB97" s="43">
        <f t="shared" si="53"/>
        <v>0.12994436253648292</v>
      </c>
      <c r="FC97" s="43">
        <f t="shared" si="54"/>
        <v>4.1797763224150214E-2</v>
      </c>
      <c r="FD97" s="43">
        <f t="shared" si="55"/>
        <v>1.2613724447129155E-2</v>
      </c>
      <c r="FE97" s="47"/>
      <c r="FF97" s="47"/>
      <c r="FG97" s="47" t="str">
        <f t="shared" si="62"/>
        <v/>
      </c>
      <c r="FH97" s="48" t="str">
        <f t="shared" si="63"/>
        <v/>
      </c>
    </row>
    <row r="98" spans="1:164" x14ac:dyDescent="0.35">
      <c r="A98" s="6" t="s">
        <v>127</v>
      </c>
      <c r="B98" s="11">
        <v>25.907167074402899</v>
      </c>
      <c r="C98" s="11">
        <v>1.9260802944686799</v>
      </c>
      <c r="D98" s="11">
        <v>19.083744630379599</v>
      </c>
      <c r="E98" s="11">
        <v>2.71944472272387E-2</v>
      </c>
      <c r="F98" s="11">
        <v>2.3211254730575098E-6</v>
      </c>
      <c r="G98" s="11">
        <v>0.14518610812671701</v>
      </c>
      <c r="H98" s="11">
        <v>1.8447494874543999</v>
      </c>
      <c r="I98" s="11">
        <v>5.5923681367002397E-2</v>
      </c>
      <c r="J98" s="11">
        <v>7.5280803548341296E-2</v>
      </c>
      <c r="K98" s="11">
        <v>8.0059662553056701E-2</v>
      </c>
      <c r="L98" s="11">
        <v>6.9540680414498102</v>
      </c>
      <c r="M98" s="11">
        <v>1.3900997786568898</v>
      </c>
      <c r="N98" s="11">
        <v>0.16337830080127799</v>
      </c>
      <c r="O98" s="11">
        <v>2.8800636776970401</v>
      </c>
      <c r="P98" s="11">
        <v>0</v>
      </c>
      <c r="Q98" s="11">
        <v>1.82375823503713</v>
      </c>
      <c r="R98" s="11">
        <v>0.61382113910165503</v>
      </c>
      <c r="S98" s="11">
        <v>1.30750419112695E-2</v>
      </c>
      <c r="T98" s="11">
        <v>0.26341993503788996</v>
      </c>
      <c r="U98" s="11">
        <v>0.30869859646339098</v>
      </c>
      <c r="V98" s="11">
        <v>9.5061834017624899E-2</v>
      </c>
      <c r="W98" s="11">
        <v>1.08097779808545</v>
      </c>
      <c r="X98" s="11">
        <v>0.25951030375412798</v>
      </c>
      <c r="Y98" s="11">
        <v>0.29603912482211198</v>
      </c>
      <c r="Z98" s="11">
        <v>0.98007892081689607</v>
      </c>
      <c r="AA98" s="11">
        <v>1.6940239911100901E-3</v>
      </c>
      <c r="AB98" s="11">
        <v>1.1117433621151701E-2</v>
      </c>
      <c r="AC98" s="11">
        <v>5.0282543762944297E-2</v>
      </c>
      <c r="AD98" s="11">
        <v>2.3742326427841901E-4</v>
      </c>
      <c r="AE98" s="11">
        <v>3.7650026151714302E-3</v>
      </c>
      <c r="AF98" s="11">
        <v>4.5999571575256106E-3</v>
      </c>
      <c r="AG98" s="11">
        <v>5.4784842293008798E-2</v>
      </c>
      <c r="AH98" s="11">
        <v>0.57542588051941501</v>
      </c>
      <c r="AI98" s="11">
        <v>5.05255911103277E-2</v>
      </c>
      <c r="AJ98" s="11">
        <v>9.8899615378481909E-2</v>
      </c>
      <c r="AK98" s="11">
        <v>0.41863469827288802</v>
      </c>
      <c r="AL98" s="11">
        <v>4.1855915596014703E-2</v>
      </c>
      <c r="AM98" s="11">
        <v>0.16722857734271798</v>
      </c>
      <c r="AN98" s="11">
        <v>1.0350137982890601E-3</v>
      </c>
      <c r="AO98" s="11">
        <v>0.68697133120855591</v>
      </c>
      <c r="AP98" s="11">
        <v>1.4413781872690301E-2</v>
      </c>
      <c r="AQ98" s="11">
        <v>0.34926190755977998</v>
      </c>
      <c r="AR98" s="11">
        <v>4.9543170732215099E-2</v>
      </c>
      <c r="AS98" s="11">
        <v>3.8989133840188601E-2</v>
      </c>
      <c r="AT98" s="11">
        <v>2.9266528771027502E-2</v>
      </c>
      <c r="AU98" s="11">
        <v>1.4190658423214402</v>
      </c>
      <c r="AV98" s="11">
        <v>6.4963224884049695E-2</v>
      </c>
      <c r="AW98" s="11">
        <v>2.02689973616389E-2</v>
      </c>
      <c r="AX98" s="11">
        <v>1.3954264400760599</v>
      </c>
      <c r="AY98" s="11">
        <v>1.52282748133443E-2</v>
      </c>
      <c r="AZ98" s="11">
        <v>0</v>
      </c>
      <c r="BA98" s="11">
        <v>0.45097020004624905</v>
      </c>
      <c r="BB98" s="11">
        <v>0.100717105719573</v>
      </c>
      <c r="BC98" s="11">
        <v>5.2749076453424297E-2</v>
      </c>
      <c r="BD98" s="11">
        <v>1.35106141195407</v>
      </c>
      <c r="BE98" s="11">
        <v>9.4197993790592099E-2</v>
      </c>
      <c r="BF98" s="11">
        <v>4.5022616982089397E-2</v>
      </c>
      <c r="BG98" s="11">
        <v>3.90513359835532E-3</v>
      </c>
      <c r="BH98" s="11">
        <v>8.741097642269359E-2</v>
      </c>
      <c r="BI98" s="11">
        <v>2.60033988070579E-2</v>
      </c>
      <c r="BJ98" s="11">
        <v>0</v>
      </c>
      <c r="BK98" s="11">
        <v>0.729063368167302</v>
      </c>
      <c r="BL98" s="11">
        <v>8.7077809420299801E-2</v>
      </c>
      <c r="BM98" s="11">
        <v>4.7706413891106504E-2</v>
      </c>
      <c r="BN98" s="11">
        <v>1.4923479231350301</v>
      </c>
      <c r="BO98" s="11">
        <v>9.9700789187018497</v>
      </c>
      <c r="BP98" s="11">
        <v>0.143707509571078</v>
      </c>
      <c r="BQ98" s="11">
        <v>9.3632140866255913</v>
      </c>
      <c r="BR98" s="11">
        <v>14.159010197456601</v>
      </c>
      <c r="BS98" s="11">
        <v>7.1031960483389405</v>
      </c>
      <c r="BT98" s="11">
        <v>1.2932141313501799</v>
      </c>
      <c r="BU98" s="11">
        <v>1.0062225888217999</v>
      </c>
      <c r="BV98" s="11">
        <v>16.462588071353998</v>
      </c>
      <c r="BW98" s="11">
        <v>6.8282010536790496</v>
      </c>
      <c r="BX98" s="11">
        <v>10.2017134715758</v>
      </c>
      <c r="BY98" s="11">
        <v>5.6953218900102298</v>
      </c>
      <c r="BZ98" s="11">
        <v>5.14995952839576</v>
      </c>
      <c r="CA98" s="11">
        <v>4.5967057208127802</v>
      </c>
      <c r="CB98" s="11">
        <v>0.615116480007453</v>
      </c>
      <c r="CC98" s="11">
        <v>0.59565873914376599</v>
      </c>
      <c r="CD98" s="11">
        <v>5.0782555923299999E-2</v>
      </c>
      <c r="CE98" s="11">
        <v>0.63904282936241308</v>
      </c>
      <c r="CF98" s="11">
        <v>3.3134392236248398</v>
      </c>
      <c r="CG98" s="11">
        <v>1.2259073975350001E-2</v>
      </c>
      <c r="CH98" s="11">
        <v>0.12639475872438</v>
      </c>
      <c r="CI98" s="11">
        <v>6.4316567055402903E-3</v>
      </c>
      <c r="CJ98" s="11">
        <v>0.124231512209832</v>
      </c>
      <c r="CK98" s="11">
        <v>0.80655650493671693</v>
      </c>
      <c r="CL98" s="11">
        <v>6.8073890226714199E-3</v>
      </c>
      <c r="CM98" s="11">
        <v>4.9802846966518306</v>
      </c>
      <c r="CN98" s="11">
        <v>30.006674648609703</v>
      </c>
      <c r="CO98" s="11">
        <v>3.3054262396058198</v>
      </c>
      <c r="CP98" s="11">
        <v>1.74283903535566</v>
      </c>
      <c r="CQ98" s="11">
        <v>1.6169286557249699E-2</v>
      </c>
      <c r="CR98" s="11">
        <v>12.253753530669101</v>
      </c>
      <c r="CS98" s="11">
        <v>7.5972001996477596</v>
      </c>
      <c r="CT98" s="11">
        <v>0.44902613374933603</v>
      </c>
      <c r="CU98" s="11">
        <v>3.2707298617935199</v>
      </c>
      <c r="CV98" s="11">
        <v>1.6426268571532001</v>
      </c>
      <c r="CW98" s="11">
        <v>22.032636228643099</v>
      </c>
      <c r="CX98" s="11">
        <v>4.7786393576528903E-3</v>
      </c>
      <c r="CY98" s="11">
        <v>0.45758531794298102</v>
      </c>
      <c r="CZ98" s="11">
        <v>7.2362132383394906</v>
      </c>
      <c r="DA98" s="11">
        <v>2.1286102615187201</v>
      </c>
      <c r="DB98" s="11">
        <v>0.72904844371403599</v>
      </c>
      <c r="DC98" s="11">
        <v>13.6232712662463</v>
      </c>
      <c r="DD98" s="11">
        <v>1.32456027151522</v>
      </c>
      <c r="DE98" s="11">
        <v>0.21703529159225801</v>
      </c>
      <c r="DF98" s="11">
        <v>0.68692478593753192</v>
      </c>
      <c r="DG98" s="11">
        <v>0.125067170814707</v>
      </c>
      <c r="DH98" s="11">
        <v>1.92060646591988</v>
      </c>
      <c r="DI98" s="11">
        <v>0.49629155735473801</v>
      </c>
      <c r="DJ98" s="11">
        <v>0.248744095353779</v>
      </c>
      <c r="DK98" s="11">
        <v>7.0741740030727E-3</v>
      </c>
      <c r="DL98" s="10">
        <v>291.17218945723499</v>
      </c>
      <c r="DM98" s="11">
        <v>18.5676142327187</v>
      </c>
      <c r="DN98" s="11">
        <v>6.2926751851513103E-3</v>
      </c>
      <c r="DO98" s="11">
        <v>2.2752481896569599</v>
      </c>
      <c r="DP98" s="11">
        <v>5.0020245963138796E-2</v>
      </c>
      <c r="DQ98" s="11">
        <v>0.53103010108451099</v>
      </c>
      <c r="DR98" s="11">
        <v>5.1009368354030403E-5</v>
      </c>
      <c r="DS98" s="11">
        <v>32.562880940939898</v>
      </c>
      <c r="DT98" s="10">
        <v>345.165326852151</v>
      </c>
      <c r="DW98" s="50">
        <f t="shared" si="34"/>
        <v>0.18479207181856164</v>
      </c>
      <c r="DX98" s="25">
        <f t="shared" si="35"/>
        <v>5.3739167499381083E-2</v>
      </c>
      <c r="DY98" s="43">
        <f t="shared" si="36"/>
        <v>4.7998488048906474</v>
      </c>
      <c r="DZ98" s="43">
        <f t="shared" si="37"/>
        <v>1.3958384489080313</v>
      </c>
      <c r="EA98" s="45"/>
      <c r="EB98" s="45"/>
      <c r="EC98" s="47" t="str">
        <f t="shared" si="56"/>
        <v/>
      </c>
      <c r="ED98" s="48" t="str">
        <f t="shared" si="57"/>
        <v/>
      </c>
      <c r="EE98" s="24">
        <f t="shared" si="38"/>
        <v>0.17432937326549761</v>
      </c>
      <c r="EF98" s="25">
        <f t="shared" si="39"/>
        <v>4.5560389069895728E-2</v>
      </c>
      <c r="EG98" s="43">
        <f t="shared" si="40"/>
        <v>0.78882747486997351</v>
      </c>
      <c r="EH98" s="44">
        <f t="shared" si="41"/>
        <v>0.20615737893673891</v>
      </c>
      <c r="EI98" s="43">
        <f t="shared" si="42"/>
        <v>2.0325777514226283E-2</v>
      </c>
      <c r="EJ98" s="43">
        <f t="shared" si="43"/>
        <v>5.3120728558230107E-3</v>
      </c>
      <c r="EK98" s="47"/>
      <c r="EL98" s="47"/>
      <c r="EM98" s="47" t="str">
        <f t="shared" si="58"/>
        <v/>
      </c>
      <c r="EN98" s="48" t="str">
        <f t="shared" si="59"/>
        <v/>
      </c>
      <c r="EO98" s="24">
        <f t="shared" si="44"/>
        <v>0.29641406361536465</v>
      </c>
      <c r="EP98" s="25">
        <f t="shared" si="45"/>
        <v>0.10308586394264088</v>
      </c>
      <c r="EQ98" s="43">
        <f t="shared" si="46"/>
        <v>0.42269778281521014</v>
      </c>
      <c r="ER98" s="44">
        <f t="shared" si="47"/>
        <v>0.14700438162977247</v>
      </c>
      <c r="ES98" s="43">
        <f t="shared" si="48"/>
        <v>0.1562808439621706</v>
      </c>
      <c r="ET98" s="43">
        <f t="shared" si="49"/>
        <v>5.4350814603826125E-2</v>
      </c>
      <c r="EU98" s="47"/>
      <c r="EV98" s="47"/>
      <c r="EW98" s="47" t="str">
        <f t="shared" si="60"/>
        <v/>
      </c>
      <c r="EX98" s="48" t="str">
        <f t="shared" si="61"/>
        <v/>
      </c>
      <c r="EY98" s="24">
        <f t="shared" si="50"/>
        <v>0.84574912531355895</v>
      </c>
      <c r="EZ98" s="25">
        <f t="shared" si="51"/>
        <v>0.25523007920055102</v>
      </c>
      <c r="FA98" s="43">
        <f t="shared" si="52"/>
        <v>3.295019891913435</v>
      </c>
      <c r="FB98" s="43">
        <f t="shared" si="53"/>
        <v>0.99437074518837165</v>
      </c>
      <c r="FC98" s="43">
        <f t="shared" si="54"/>
        <v>0.31984821929259427</v>
      </c>
      <c r="FD98" s="43">
        <f t="shared" si="55"/>
        <v>9.6523760887057553E-2</v>
      </c>
      <c r="FE98" s="47"/>
      <c r="FF98" s="47"/>
      <c r="FG98" s="47" t="str">
        <f t="shared" si="62"/>
        <v/>
      </c>
      <c r="FH98" s="48" t="str">
        <f t="shared" si="63"/>
        <v/>
      </c>
    </row>
    <row r="99" spans="1:164" x14ac:dyDescent="0.35">
      <c r="A99" s="6" t="s">
        <v>128</v>
      </c>
      <c r="B99" s="11">
        <v>6.2357835816282599</v>
      </c>
      <c r="C99" s="11">
        <v>0.82045163710987501</v>
      </c>
      <c r="D99" s="11">
        <v>2.7328743228236001</v>
      </c>
      <c r="E99" s="11">
        <v>0.180335212847794</v>
      </c>
      <c r="F99" s="11">
        <v>1.0576785557294599E-2</v>
      </c>
      <c r="G99" s="11">
        <v>0.27934630865453203</v>
      </c>
      <c r="H99" s="11">
        <v>2.9641547179810699</v>
      </c>
      <c r="I99" s="11">
        <v>8.3798235752832601E-2</v>
      </c>
      <c r="J99" s="11">
        <v>0.136079868196614</v>
      </c>
      <c r="K99" s="11">
        <v>3.3635069719170803E-2</v>
      </c>
      <c r="L99" s="11">
        <v>11.4277911934924</v>
      </c>
      <c r="M99" s="11">
        <v>0.913739203998156</v>
      </c>
      <c r="N99" s="11">
        <v>5.1317456098187005E-2</v>
      </c>
      <c r="O99" s="11">
        <v>0.77244276732079409</v>
      </c>
      <c r="P99" s="11">
        <v>0</v>
      </c>
      <c r="Q99" s="11">
        <v>0.78610640370060791</v>
      </c>
      <c r="R99" s="11">
        <v>0.244312322216995</v>
      </c>
      <c r="S99" s="11">
        <v>7.7892565490743498E-3</v>
      </c>
      <c r="T99" s="11">
        <v>0.193312720582245</v>
      </c>
      <c r="U99" s="11">
        <v>0.292026668036307</v>
      </c>
      <c r="V99" s="11">
        <v>4.34464238614981E-2</v>
      </c>
      <c r="W99" s="11">
        <v>0.43362256348885797</v>
      </c>
      <c r="X99" s="11">
        <v>0.13556791783394198</v>
      </c>
      <c r="Y99" s="11">
        <v>1.18218970114674E-2</v>
      </c>
      <c r="Z99" s="11">
        <v>0.102351172618086</v>
      </c>
      <c r="AA99" s="11">
        <v>6.2089855187749997E-3</v>
      </c>
      <c r="AB99" s="11">
        <v>1.91270280888527E-3</v>
      </c>
      <c r="AC99" s="11">
        <v>2.0275109674466701E-2</v>
      </c>
      <c r="AD99" s="11">
        <v>2.9736282074717199E-5</v>
      </c>
      <c r="AE99" s="11">
        <v>4.7376621081354296E-3</v>
      </c>
      <c r="AF99" s="11">
        <v>2.20631131508623E-3</v>
      </c>
      <c r="AG99" s="11">
        <v>2.3896196215872599E-2</v>
      </c>
      <c r="AH99" s="11">
        <v>0.25767077917952602</v>
      </c>
      <c r="AI99" s="11">
        <v>5.8581687652473097E-2</v>
      </c>
      <c r="AJ99" s="11">
        <v>0.14503475129677698</v>
      </c>
      <c r="AK99" s="11">
        <v>0.43494408934321499</v>
      </c>
      <c r="AL99" s="11">
        <v>8.8680146698286499E-2</v>
      </c>
      <c r="AM99" s="11">
        <v>6.7044662788384404E-2</v>
      </c>
      <c r="AN99" s="11">
        <v>9.1581651497272596E-5</v>
      </c>
      <c r="AO99" s="11">
        <v>0.20857507813395601</v>
      </c>
      <c r="AP99" s="11">
        <v>7.2242781465812894E-3</v>
      </c>
      <c r="AQ99" s="11">
        <v>0.33691423615695903</v>
      </c>
      <c r="AR99" s="11">
        <v>1.37835179624174E-2</v>
      </c>
      <c r="AS99" s="11">
        <v>2.35613658895403E-2</v>
      </c>
      <c r="AT99" s="11">
        <v>3.4634565336998796E-2</v>
      </c>
      <c r="AU99" s="11">
        <v>0.80901810973885002</v>
      </c>
      <c r="AV99" s="11">
        <v>0.18689692859175899</v>
      </c>
      <c r="AW99" s="11">
        <v>2.8219506336937299E-2</v>
      </c>
      <c r="AX99" s="11">
        <v>0.83380464267759091</v>
      </c>
      <c r="AY99" s="11">
        <v>3.7084745274936499E-2</v>
      </c>
      <c r="AZ99" s="11">
        <v>0</v>
      </c>
      <c r="BA99" s="11">
        <v>0.37828471717648399</v>
      </c>
      <c r="BB99" s="11">
        <v>0.13954678944464</v>
      </c>
      <c r="BC99" s="11">
        <v>0.15584671797309499</v>
      </c>
      <c r="BD99" s="11">
        <v>1.20737290561197</v>
      </c>
      <c r="BE99" s="11">
        <v>0.327421457200193</v>
      </c>
      <c r="BF99" s="11">
        <v>0.10213575653383099</v>
      </c>
      <c r="BG99" s="11">
        <v>5.7755197607773799E-4</v>
      </c>
      <c r="BH99" s="11">
        <v>0.169195210282646</v>
      </c>
      <c r="BI99" s="11">
        <v>1.6334801419565798E-2</v>
      </c>
      <c r="BJ99" s="11">
        <v>0</v>
      </c>
      <c r="BK99" s="11">
        <v>0.41812608347404301</v>
      </c>
      <c r="BL99" s="11">
        <v>5.1484950443573305E-2</v>
      </c>
      <c r="BM99" s="11">
        <v>5.4959221147436198E-2</v>
      </c>
      <c r="BN99" s="11">
        <v>0.14689909773719201</v>
      </c>
      <c r="BO99" s="11">
        <v>1.7026187012168099</v>
      </c>
      <c r="BP99" s="11">
        <v>0.12410938588220499</v>
      </c>
      <c r="BQ99" s="11">
        <v>0.357164786059745</v>
      </c>
      <c r="BR99" s="11">
        <v>0.15972278244843199</v>
      </c>
      <c r="BS99" s="11">
        <v>5.9244415830116894</v>
      </c>
      <c r="BT99" s="11">
        <v>1.1558104860286702</v>
      </c>
      <c r="BU99" s="11">
        <v>6.1833824227653</v>
      </c>
      <c r="BV99" s="11">
        <v>20.2710235584108</v>
      </c>
      <c r="BW99" s="11">
        <v>4.37748586773768</v>
      </c>
      <c r="BX99" s="11">
        <v>5.6587514441286695</v>
      </c>
      <c r="BY99" s="11">
        <v>1.0727153736214801</v>
      </c>
      <c r="BZ99" s="11">
        <v>1.9837567408780499</v>
      </c>
      <c r="CA99" s="11">
        <v>1.89651023564233</v>
      </c>
      <c r="CB99" s="11">
        <v>0.47127741003775803</v>
      </c>
      <c r="CC99" s="11">
        <v>2.7975326744701899E-2</v>
      </c>
      <c r="CD99" s="11">
        <v>5.00243824334409E-2</v>
      </c>
      <c r="CE99" s="11">
        <v>1.66925288439043</v>
      </c>
      <c r="CF99" s="11">
        <v>1.58788187873244</v>
      </c>
      <c r="CG99" s="11">
        <v>0.10474192736955699</v>
      </c>
      <c r="CH99" s="11">
        <v>0.20349184387854699</v>
      </c>
      <c r="CI99" s="11">
        <v>0.23393106011426201</v>
      </c>
      <c r="CJ99" s="11">
        <v>0.954880163315593</v>
      </c>
      <c r="CK99" s="11">
        <v>0.83960983850922799</v>
      </c>
      <c r="CL99" s="11">
        <v>1.6854192109342799E-2</v>
      </c>
      <c r="CM99" s="11">
        <v>2.5630193247763198</v>
      </c>
      <c r="CN99" s="11">
        <v>1.5165553825228</v>
      </c>
      <c r="CO99" s="11">
        <v>1.1506215229863401</v>
      </c>
      <c r="CP99" s="11">
        <v>1.2930240965727902</v>
      </c>
      <c r="CQ99" s="11">
        <v>7.9338954768127493E-4</v>
      </c>
      <c r="CR99" s="11">
        <v>2.0491690904385598</v>
      </c>
      <c r="CS99" s="11">
        <v>5.6429571275046202</v>
      </c>
      <c r="CT99" s="11">
        <v>1.6598263678126701</v>
      </c>
      <c r="CU99" s="11">
        <v>1.9762262825382602</v>
      </c>
      <c r="CV99" s="11">
        <v>3.73107200180816</v>
      </c>
      <c r="CW99" s="11">
        <v>4.28035266029966</v>
      </c>
      <c r="CX99" s="11">
        <v>0.17166600315772398</v>
      </c>
      <c r="CY99" s="11">
        <v>1.60656947288053</v>
      </c>
      <c r="CZ99" s="11">
        <v>1.28648989986705</v>
      </c>
      <c r="DA99" s="11">
        <v>0.61848654559466598</v>
      </c>
      <c r="DB99" s="11">
        <v>0.13149179648876499</v>
      </c>
      <c r="DC99" s="11">
        <v>7.2494789501529295</v>
      </c>
      <c r="DD99" s="11">
        <v>2.5382921626014499</v>
      </c>
      <c r="DE99" s="11">
        <v>0.35474012417141204</v>
      </c>
      <c r="DF99" s="11">
        <v>1.7324409865029899</v>
      </c>
      <c r="DG99" s="11">
        <v>0.21858734045189701</v>
      </c>
      <c r="DH99" s="11">
        <v>2.9862794697309698</v>
      </c>
      <c r="DI99" s="11">
        <v>7.2204391922151299</v>
      </c>
      <c r="DJ99" s="11">
        <v>3.01586159326021</v>
      </c>
      <c r="DK99" s="11">
        <v>8.5851351343896501E-2</v>
      </c>
      <c r="DL99" s="10">
        <v>147.799606754975</v>
      </c>
      <c r="DM99" s="11">
        <v>9.547222981340731</v>
      </c>
      <c r="DN99" s="11">
        <v>0</v>
      </c>
      <c r="DO99" s="11">
        <v>0.46518853760728801</v>
      </c>
      <c r="DP99" s="11">
        <v>8.5065478001890103E-3</v>
      </c>
      <c r="DQ99" s="11">
        <v>0.11466032904486299</v>
      </c>
      <c r="DR99" s="11">
        <v>1.9398701767924199E-3</v>
      </c>
      <c r="DS99" s="11">
        <v>12.452581356169102</v>
      </c>
      <c r="DT99" s="10">
        <v>170.38970637711401</v>
      </c>
      <c r="DW99" s="50">
        <f t="shared" si="34"/>
        <v>0.15412637171246063</v>
      </c>
      <c r="DX99" s="25">
        <f t="shared" si="35"/>
        <v>4.4821310914572664E-2</v>
      </c>
      <c r="DY99" s="43">
        <f t="shared" si="36"/>
        <v>4.0033280312617698</v>
      </c>
      <c r="DZ99" s="43">
        <f t="shared" si="37"/>
        <v>1.1642031690524843</v>
      </c>
      <c r="EA99" s="45"/>
      <c r="EB99" s="45"/>
      <c r="EC99" s="47" t="str">
        <f t="shared" si="56"/>
        <v/>
      </c>
      <c r="ED99" s="48" t="str">
        <f t="shared" si="57"/>
        <v/>
      </c>
      <c r="EE99" s="24">
        <f t="shared" si="38"/>
        <v>0.15580692536409332</v>
      </c>
      <c r="EF99" s="25">
        <f t="shared" si="39"/>
        <v>4.0719610277961234E-2</v>
      </c>
      <c r="EG99" s="43">
        <f t="shared" si="40"/>
        <v>0.70501477289792369</v>
      </c>
      <c r="EH99" s="44">
        <f t="shared" si="41"/>
        <v>0.18425321419778637</v>
      </c>
      <c r="EI99" s="43">
        <f t="shared" si="42"/>
        <v>1.8166169250795998E-2</v>
      </c>
      <c r="EJ99" s="43">
        <f t="shared" si="43"/>
        <v>4.7476665777679804E-3</v>
      </c>
      <c r="EK99" s="47"/>
      <c r="EL99" s="47"/>
      <c r="EM99" s="47" t="str">
        <f t="shared" si="58"/>
        <v/>
      </c>
      <c r="EN99" s="48" t="str">
        <f t="shared" si="59"/>
        <v/>
      </c>
      <c r="EO99" s="24">
        <f t="shared" si="44"/>
        <v>1.8215070215883156</v>
      </c>
      <c r="EP99" s="25">
        <f t="shared" si="45"/>
        <v>0.63347744944273621</v>
      </c>
      <c r="EQ99" s="43">
        <f t="shared" si="46"/>
        <v>2.5975386255856718</v>
      </c>
      <c r="ER99" s="44">
        <f t="shared" si="47"/>
        <v>0.90336305260584515</v>
      </c>
      <c r="ES99" s="43">
        <f t="shared" si="48"/>
        <v>0.96036824685293354</v>
      </c>
      <c r="ET99" s="43">
        <f t="shared" si="49"/>
        <v>0.33399356704741179</v>
      </c>
      <c r="EU99" s="47"/>
      <c r="EV99" s="47"/>
      <c r="EW99" s="47" t="str">
        <f t="shared" si="60"/>
        <v/>
      </c>
      <c r="EX99" s="48" t="str">
        <f t="shared" si="61"/>
        <v/>
      </c>
      <c r="EY99" s="24">
        <f t="shared" si="50"/>
        <v>1.0414037191131893</v>
      </c>
      <c r="EZ99" s="25">
        <f t="shared" si="51"/>
        <v>0.31427470127203982</v>
      </c>
      <c r="FA99" s="43">
        <f t="shared" si="52"/>
        <v>4.0572858632498052</v>
      </c>
      <c r="FB99" s="43">
        <f t="shared" si="53"/>
        <v>1.2244072872467942</v>
      </c>
      <c r="FC99" s="43">
        <f t="shared" si="54"/>
        <v>0.39384152481333762</v>
      </c>
      <c r="FD99" s="43">
        <f t="shared" si="55"/>
        <v>0.11885345259246514</v>
      </c>
      <c r="FE99" s="47"/>
      <c r="FF99" s="47"/>
      <c r="FG99" s="47" t="str">
        <f t="shared" si="62"/>
        <v/>
      </c>
      <c r="FH99" s="48" t="str">
        <f t="shared" si="63"/>
        <v/>
      </c>
    </row>
    <row r="100" spans="1:164" x14ac:dyDescent="0.35">
      <c r="A100" s="6" t="s">
        <v>129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>
        <v>0</v>
      </c>
      <c r="AW100" s="11">
        <v>0</v>
      </c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11">
        <v>0</v>
      </c>
      <c r="BD100" s="11">
        <v>0</v>
      </c>
      <c r="BE100" s="11">
        <v>0</v>
      </c>
      <c r="BF100" s="11">
        <v>0</v>
      </c>
      <c r="BG100" s="11">
        <v>0</v>
      </c>
      <c r="BH100" s="11">
        <v>0</v>
      </c>
      <c r="BI100" s="11">
        <v>0</v>
      </c>
      <c r="BJ100" s="11">
        <v>0</v>
      </c>
      <c r="BK100" s="11">
        <v>0</v>
      </c>
      <c r="BL100" s="11">
        <v>0</v>
      </c>
      <c r="BM100" s="11">
        <v>0</v>
      </c>
      <c r="BN100" s="11">
        <v>0</v>
      </c>
      <c r="BO100" s="11">
        <v>0</v>
      </c>
      <c r="BP100" s="11">
        <v>0</v>
      </c>
      <c r="BQ100" s="11">
        <v>0</v>
      </c>
      <c r="BR100" s="11">
        <v>0</v>
      </c>
      <c r="BS100" s="11">
        <v>0</v>
      </c>
      <c r="BT100" s="11">
        <v>0</v>
      </c>
      <c r="BU100" s="11">
        <v>0</v>
      </c>
      <c r="BV100" s="11">
        <v>0</v>
      </c>
      <c r="BW100" s="11">
        <v>0</v>
      </c>
      <c r="BX100" s="11">
        <v>0</v>
      </c>
      <c r="BY100" s="11">
        <v>0</v>
      </c>
      <c r="BZ100" s="11">
        <v>0</v>
      </c>
      <c r="CA100" s="11">
        <v>0</v>
      </c>
      <c r="CB100" s="11">
        <v>0</v>
      </c>
      <c r="CC100" s="11">
        <v>0</v>
      </c>
      <c r="CD100" s="11">
        <v>0</v>
      </c>
      <c r="CE100" s="11">
        <v>0</v>
      </c>
      <c r="CF100" s="11">
        <v>0</v>
      </c>
      <c r="CG100" s="11">
        <v>0</v>
      </c>
      <c r="CH100" s="11">
        <v>0</v>
      </c>
      <c r="CI100" s="11">
        <v>0</v>
      </c>
      <c r="CJ100" s="11">
        <v>0</v>
      </c>
      <c r="CK100" s="11">
        <v>0</v>
      </c>
      <c r="CL100" s="11">
        <v>0</v>
      </c>
      <c r="CM100" s="11">
        <v>0</v>
      </c>
      <c r="CN100" s="11">
        <v>0</v>
      </c>
      <c r="CO100" s="11">
        <v>0</v>
      </c>
      <c r="CP100" s="11">
        <v>0</v>
      </c>
      <c r="CQ100" s="11">
        <v>0</v>
      </c>
      <c r="CR100" s="11">
        <v>0</v>
      </c>
      <c r="CS100" s="11">
        <v>0</v>
      </c>
      <c r="CT100" s="11">
        <v>0</v>
      </c>
      <c r="CU100" s="11">
        <v>0</v>
      </c>
      <c r="CV100" s="11">
        <v>0</v>
      </c>
      <c r="CW100" s="11">
        <v>0</v>
      </c>
      <c r="CX100" s="11">
        <v>0</v>
      </c>
      <c r="CY100" s="11">
        <v>0</v>
      </c>
      <c r="CZ100" s="11">
        <v>0</v>
      </c>
      <c r="DA100" s="11">
        <v>0</v>
      </c>
      <c r="DB100" s="11">
        <v>0</v>
      </c>
      <c r="DC100" s="11">
        <v>0</v>
      </c>
      <c r="DD100" s="11">
        <v>0</v>
      </c>
      <c r="DE100" s="11">
        <v>0</v>
      </c>
      <c r="DF100" s="11">
        <v>0</v>
      </c>
      <c r="DG100" s="11">
        <v>0</v>
      </c>
      <c r="DH100" s="11">
        <v>0</v>
      </c>
      <c r="DI100" s="11">
        <v>0</v>
      </c>
      <c r="DJ100" s="11">
        <v>0</v>
      </c>
      <c r="DK100" s="11">
        <v>0</v>
      </c>
      <c r="DL100" s="10">
        <v>0</v>
      </c>
      <c r="DM100" s="11">
        <v>3409.0522165369803</v>
      </c>
      <c r="DN100" s="11">
        <v>4.5565251631242099</v>
      </c>
      <c r="DO100" s="11">
        <v>0</v>
      </c>
      <c r="DP100" s="11">
        <v>0</v>
      </c>
      <c r="DQ100" s="11">
        <v>0</v>
      </c>
      <c r="DR100" s="11">
        <v>-1.63214860637104E-6</v>
      </c>
      <c r="DS100" s="11">
        <v>80.4295429168493</v>
      </c>
      <c r="DT100" s="10">
        <v>3494.0382829847999</v>
      </c>
      <c r="DW100" s="50">
        <f t="shared" si="34"/>
        <v>0</v>
      </c>
      <c r="DX100" s="25">
        <f t="shared" si="35"/>
        <v>0</v>
      </c>
      <c r="DY100" s="43">
        <f t="shared" si="36"/>
        <v>0</v>
      </c>
      <c r="DZ100" s="43">
        <f t="shared" si="37"/>
        <v>0</v>
      </c>
      <c r="EA100" s="45"/>
      <c r="EB100" s="45"/>
      <c r="EC100" s="47" t="str">
        <f t="shared" si="56"/>
        <v/>
      </c>
      <c r="ED100" s="48" t="str">
        <f t="shared" si="57"/>
        <v/>
      </c>
      <c r="EE100" s="24">
        <f t="shared" si="38"/>
        <v>0</v>
      </c>
      <c r="EF100" s="25">
        <f t="shared" si="39"/>
        <v>0</v>
      </c>
      <c r="EG100" s="43">
        <f t="shared" si="40"/>
        <v>0</v>
      </c>
      <c r="EH100" s="44">
        <f t="shared" si="41"/>
        <v>0</v>
      </c>
      <c r="EI100" s="43">
        <f t="shared" si="42"/>
        <v>0</v>
      </c>
      <c r="EJ100" s="43">
        <f t="shared" si="43"/>
        <v>0</v>
      </c>
      <c r="EK100" s="47"/>
      <c r="EL100" s="47"/>
      <c r="EM100" s="47" t="str">
        <f t="shared" si="58"/>
        <v/>
      </c>
      <c r="EN100" s="48" t="str">
        <f t="shared" si="59"/>
        <v/>
      </c>
      <c r="EO100" s="24">
        <f t="shared" si="44"/>
        <v>0</v>
      </c>
      <c r="EP100" s="25">
        <f t="shared" si="45"/>
        <v>0</v>
      </c>
      <c r="EQ100" s="43">
        <f t="shared" si="46"/>
        <v>0</v>
      </c>
      <c r="ER100" s="44">
        <f t="shared" si="47"/>
        <v>0</v>
      </c>
      <c r="ES100" s="43">
        <f t="shared" si="48"/>
        <v>0</v>
      </c>
      <c r="ET100" s="43">
        <f t="shared" si="49"/>
        <v>0</v>
      </c>
      <c r="EU100" s="47"/>
      <c r="EV100" s="47"/>
      <c r="EW100" s="47" t="str">
        <f t="shared" si="60"/>
        <v/>
      </c>
      <c r="EX100" s="48" t="str">
        <f t="shared" si="61"/>
        <v/>
      </c>
      <c r="EY100" s="24">
        <f t="shared" si="50"/>
        <v>0</v>
      </c>
      <c r="EZ100" s="25">
        <f t="shared" si="51"/>
        <v>0</v>
      </c>
      <c r="FA100" s="43">
        <f t="shared" si="52"/>
        <v>0</v>
      </c>
      <c r="FB100" s="43">
        <f t="shared" si="53"/>
        <v>0</v>
      </c>
      <c r="FC100" s="43">
        <f t="shared" si="54"/>
        <v>0</v>
      </c>
      <c r="FD100" s="43">
        <f t="shared" si="55"/>
        <v>0</v>
      </c>
      <c r="FE100" s="47"/>
      <c r="FF100" s="47"/>
      <c r="FG100" s="47" t="str">
        <f t="shared" si="62"/>
        <v/>
      </c>
      <c r="FH100" s="48" t="str">
        <f t="shared" si="63"/>
        <v/>
      </c>
    </row>
    <row r="101" spans="1:164" x14ac:dyDescent="0.35">
      <c r="A101" s="6" t="s">
        <v>130</v>
      </c>
      <c r="B101" s="11">
        <v>8.3164948781562007</v>
      </c>
      <c r="C101" s="11">
        <v>0.93247131930090299</v>
      </c>
      <c r="D101" s="11">
        <v>5.0154665660876905</v>
      </c>
      <c r="E101" s="11">
        <v>6.2238008694103401E-6</v>
      </c>
      <c r="F101" s="11">
        <v>4.5043048902798503E-6</v>
      </c>
      <c r="G101" s="11">
        <v>3.2659777491391303E-3</v>
      </c>
      <c r="H101" s="11">
        <v>1.01533845082287</v>
      </c>
      <c r="I101" s="11">
        <v>4.55925451510946E-2</v>
      </c>
      <c r="J101" s="11">
        <v>2.84472719339883E-2</v>
      </c>
      <c r="K101" s="11">
        <v>2.40168743574408E-2</v>
      </c>
      <c r="L101" s="11">
        <v>17.4981800288793</v>
      </c>
      <c r="M101" s="11">
        <v>0.596220041090324</v>
      </c>
      <c r="N101" s="11">
        <v>3.4895290822603203E-2</v>
      </c>
      <c r="O101" s="11">
        <v>4.2806420454041296</v>
      </c>
      <c r="P101" s="11">
        <v>0</v>
      </c>
      <c r="Q101" s="11">
        <v>1.6303193744686599</v>
      </c>
      <c r="R101" s="11">
        <v>0.89313948128618192</v>
      </c>
      <c r="S101" s="11">
        <v>1.83632958717364E-2</v>
      </c>
      <c r="T101" s="11">
        <v>0.268368887900372</v>
      </c>
      <c r="U101" s="11">
        <v>0.687783420635113</v>
      </c>
      <c r="V101" s="11">
        <v>5.9167790129778096E-2</v>
      </c>
      <c r="W101" s="11">
        <v>1.43426058280624</v>
      </c>
      <c r="X101" s="11">
        <v>6.6254893205545493E-2</v>
      </c>
      <c r="Y101" s="11">
        <v>5.63084600000281E-2</v>
      </c>
      <c r="Z101" s="11">
        <v>0.50823590478951897</v>
      </c>
      <c r="AA101" s="11">
        <v>1.2407082168162699E-3</v>
      </c>
      <c r="AB101" s="11">
        <v>2.3379534486592003E-3</v>
      </c>
      <c r="AC101" s="11">
        <v>2.1597924619532201E-2</v>
      </c>
      <c r="AD101" s="11">
        <v>0</v>
      </c>
      <c r="AE101" s="11">
        <v>3.74488117310421E-3</v>
      </c>
      <c r="AF101" s="11">
        <v>6.8844613997930506E-4</v>
      </c>
      <c r="AG101" s="11">
        <v>0.10462602678256101</v>
      </c>
      <c r="AH101" s="11">
        <v>0.43374410428596999</v>
      </c>
      <c r="AI101" s="11">
        <v>0.20858734379761598</v>
      </c>
      <c r="AJ101" s="11">
        <v>0.16356852828884</v>
      </c>
      <c r="AK101" s="11">
        <v>0.52586475908337305</v>
      </c>
      <c r="AL101" s="11">
        <v>0.23097005440791302</v>
      </c>
      <c r="AM101" s="11">
        <v>9.3202706928289206E-2</v>
      </c>
      <c r="AN101" s="11">
        <v>2.7502339237873297E-4</v>
      </c>
      <c r="AO101" s="11">
        <v>0.31321385614434299</v>
      </c>
      <c r="AP101" s="11">
        <v>1.11755172350744E-2</v>
      </c>
      <c r="AQ101" s="11">
        <v>0.29054021298994503</v>
      </c>
      <c r="AR101" s="11">
        <v>2.53244394644173E-2</v>
      </c>
      <c r="AS101" s="11">
        <v>8.7270968985073097E-2</v>
      </c>
      <c r="AT101" s="11">
        <v>6.2748009567812998E-2</v>
      </c>
      <c r="AU101" s="11">
        <v>1.50130644515057</v>
      </c>
      <c r="AV101" s="11">
        <v>0.14933475224819201</v>
      </c>
      <c r="AW101" s="11">
        <v>2.5316208669279298E-2</v>
      </c>
      <c r="AX101" s="11">
        <v>0.36588746045688703</v>
      </c>
      <c r="AY101" s="11">
        <v>2.11942719205102E-2</v>
      </c>
      <c r="AZ101" s="11">
        <v>0</v>
      </c>
      <c r="BA101" s="11">
        <v>0.88683903708998302</v>
      </c>
      <c r="BB101" s="11">
        <v>0.48623680720641704</v>
      </c>
      <c r="BC101" s="11">
        <v>0.370854822469602</v>
      </c>
      <c r="BD101" s="11">
        <v>1.1608759344444401</v>
      </c>
      <c r="BE101" s="11">
        <v>0.46791930996700898</v>
      </c>
      <c r="BF101" s="11">
        <v>0.11138608101823701</v>
      </c>
      <c r="BG101" s="11">
        <v>0.403616903105459</v>
      </c>
      <c r="BH101" s="11">
        <v>0.10597903842622901</v>
      </c>
      <c r="BI101" s="11">
        <v>3.7023326604482897E-2</v>
      </c>
      <c r="BJ101" s="11">
        <v>0</v>
      </c>
      <c r="BK101" s="11">
        <v>0.66303652539889901</v>
      </c>
      <c r="BL101" s="11">
        <v>7.5875014112086201E-3</v>
      </c>
      <c r="BM101" s="11">
        <v>1.3178120178671301E-2</v>
      </c>
      <c r="BN101" s="11">
        <v>2.1306581550388299E-2</v>
      </c>
      <c r="BO101" s="11">
        <v>0.22421765646348299</v>
      </c>
      <c r="BP101" s="11">
        <v>1.71938909729267E-3</v>
      </c>
      <c r="BQ101" s="11">
        <v>0.12552392221672801</v>
      </c>
      <c r="BR101" s="11">
        <v>2.13249330419483</v>
      </c>
      <c r="BS101" s="11">
        <v>6.3100100188810497</v>
      </c>
      <c r="BT101" s="11">
        <v>0.89381941467870296</v>
      </c>
      <c r="BU101" s="11">
        <v>3.4660795652668299</v>
      </c>
      <c r="BV101" s="11">
        <v>30.237293334418801</v>
      </c>
      <c r="BW101" s="11">
        <v>42.538208716954003</v>
      </c>
      <c r="BX101" s="11">
        <v>67.7463688884107</v>
      </c>
      <c r="BY101" s="11">
        <v>2.21295954872893</v>
      </c>
      <c r="BZ101" s="11">
        <v>37.194918202636899</v>
      </c>
      <c r="CA101" s="11">
        <v>6.7606977822367798</v>
      </c>
      <c r="CB101" s="11">
        <v>2.6219621909256499</v>
      </c>
      <c r="CC101" s="11">
        <v>0.12756552669053101</v>
      </c>
      <c r="CD101" s="11">
        <v>0.42413822325135303</v>
      </c>
      <c r="CE101" s="11">
        <v>7.97117542242475</v>
      </c>
      <c r="CF101" s="11">
        <v>3.7411773951180498</v>
      </c>
      <c r="CG101" s="11">
        <v>0.79504276060845003</v>
      </c>
      <c r="CH101" s="11">
        <v>0.50942740544935394</v>
      </c>
      <c r="CI101" s="11">
        <v>0.60786899905497693</v>
      </c>
      <c r="CJ101" s="11">
        <v>0.60951097540893995</v>
      </c>
      <c r="CK101" s="11">
        <v>8.2306982434888294</v>
      </c>
      <c r="CL101" s="11">
        <v>4.7989882967523399E-2</v>
      </c>
      <c r="CM101" s="11">
        <v>1.7080194458370599</v>
      </c>
      <c r="CN101" s="11">
        <v>5.0668307703208804</v>
      </c>
      <c r="CO101" s="11">
        <v>4.3075654915328903</v>
      </c>
      <c r="CP101" s="11">
        <v>15.8052220639214</v>
      </c>
      <c r="CQ101" s="11">
        <v>11.129248240668</v>
      </c>
      <c r="CR101" s="11">
        <v>15.307779077303</v>
      </c>
      <c r="CS101" s="11">
        <v>23.348472266884201</v>
      </c>
      <c r="CT101" s="11">
        <v>3.6148259806740497</v>
      </c>
      <c r="CU101" s="11">
        <v>11.8759258037413</v>
      </c>
      <c r="CV101" s="11">
        <v>14.2457013108219</v>
      </c>
      <c r="CW101" s="11">
        <v>8.4259446725162093</v>
      </c>
      <c r="CX101" s="11">
        <v>0.14198192237176099</v>
      </c>
      <c r="CY101" s="11">
        <v>4.1339887617423603</v>
      </c>
      <c r="CZ101" s="11">
        <v>10.196058818646501</v>
      </c>
      <c r="DA101" s="11">
        <v>3.9584942959456</v>
      </c>
      <c r="DB101" s="11">
        <v>2.3858801772480001</v>
      </c>
      <c r="DC101" s="11">
        <v>9.1467637765743302</v>
      </c>
      <c r="DD101" s="11">
        <v>4.8505328868557296</v>
      </c>
      <c r="DE101" s="11">
        <v>1.35273626685426</v>
      </c>
      <c r="DF101" s="11">
        <v>3.5848226858617598</v>
      </c>
      <c r="DG101" s="11">
        <v>0.342966928055015</v>
      </c>
      <c r="DH101" s="11">
        <v>1.1992487029421299</v>
      </c>
      <c r="DI101" s="11">
        <v>0.39986581118987602</v>
      </c>
      <c r="DJ101" s="11">
        <v>2.1836313138648902</v>
      </c>
      <c r="DK101" s="11">
        <v>0.164177884906022</v>
      </c>
      <c r="DL101" s="10">
        <v>437.20039682807499</v>
      </c>
      <c r="DM101" s="11">
        <v>6.03795000923735E-2</v>
      </c>
      <c r="DN101" s="11">
        <v>0.58280877172227796</v>
      </c>
      <c r="DO101" s="11">
        <v>70.270629047210093</v>
      </c>
      <c r="DP101" s="11">
        <v>1.3907343972066001E-2</v>
      </c>
      <c r="DQ101" s="11">
        <v>0.103819899003065</v>
      </c>
      <c r="DR101" s="11">
        <v>7.4421807133729005E-5</v>
      </c>
      <c r="DS101" s="11">
        <v>0.60218727539986394</v>
      </c>
      <c r="DT101" s="10">
        <v>508.83420308728199</v>
      </c>
      <c r="DW101" s="50">
        <f t="shared" si="34"/>
        <v>0.16415706629096702</v>
      </c>
      <c r="DX101" s="25">
        <f t="shared" si="35"/>
        <v>4.7738325539630519E-2</v>
      </c>
      <c r="DY101" s="43">
        <f t="shared" si="36"/>
        <v>4.2638685236706593</v>
      </c>
      <c r="DZ101" s="43">
        <f t="shared" si="37"/>
        <v>1.2399706466511966</v>
      </c>
      <c r="EA101" s="45"/>
      <c r="EB101" s="45"/>
      <c r="EC101" s="47" t="str">
        <f t="shared" si="56"/>
        <v/>
      </c>
      <c r="ED101" s="48" t="str">
        <f t="shared" si="57"/>
        <v/>
      </c>
      <c r="EE101" s="24">
        <f t="shared" si="38"/>
        <v>0.12048969663731514</v>
      </c>
      <c r="EF101" s="25">
        <f t="shared" si="39"/>
        <v>3.1489572611205219E-2</v>
      </c>
      <c r="EG101" s="43">
        <f t="shared" si="40"/>
        <v>0.54520693424114652</v>
      </c>
      <c r="EH101" s="44">
        <f t="shared" si="41"/>
        <v>0.14248797883189471</v>
      </c>
      <c r="EI101" s="43">
        <f t="shared" si="42"/>
        <v>1.4048388523010822E-2</v>
      </c>
      <c r="EJ101" s="43">
        <f t="shared" si="43"/>
        <v>3.6714985829648843E-3</v>
      </c>
      <c r="EK101" s="47"/>
      <c r="EL101" s="47"/>
      <c r="EM101" s="47" t="str">
        <f t="shared" si="58"/>
        <v/>
      </c>
      <c r="EN101" s="48" t="str">
        <f t="shared" si="59"/>
        <v/>
      </c>
      <c r="EO101" s="24">
        <f t="shared" si="44"/>
        <v>1.0210412091403238</v>
      </c>
      <c r="EP101" s="25">
        <f t="shared" si="45"/>
        <v>0.35509420127194347</v>
      </c>
      <c r="EQ101" s="43">
        <f t="shared" si="46"/>
        <v>1.4560437855155957</v>
      </c>
      <c r="ER101" s="44">
        <f t="shared" si="47"/>
        <v>0.50637790170091024</v>
      </c>
      <c r="ES101" s="43">
        <f t="shared" si="48"/>
        <v>0.5383320208843615</v>
      </c>
      <c r="ET101" s="43">
        <f t="shared" si="49"/>
        <v>0.18721925938326375</v>
      </c>
      <c r="EU101" s="47"/>
      <c r="EV101" s="47"/>
      <c r="EW101" s="47" t="str">
        <f t="shared" si="60"/>
        <v/>
      </c>
      <c r="EX101" s="48" t="str">
        <f t="shared" si="61"/>
        <v/>
      </c>
      <c r="EY101" s="24">
        <f t="shared" si="50"/>
        <v>1.5534109387049064</v>
      </c>
      <c r="EZ101" s="25">
        <f t="shared" si="51"/>
        <v>0.46878818440357573</v>
      </c>
      <c r="FA101" s="43">
        <f t="shared" si="52"/>
        <v>6.0520546698182072</v>
      </c>
      <c r="FB101" s="43">
        <f t="shared" si="53"/>
        <v>1.8263884010888989</v>
      </c>
      <c r="FC101" s="43">
        <f t="shared" si="54"/>
        <v>0.58747411933792282</v>
      </c>
      <c r="FD101" s="43">
        <f t="shared" si="55"/>
        <v>0.17728787594229176</v>
      </c>
      <c r="FE101" s="47"/>
      <c r="FF101" s="47"/>
      <c r="FG101" s="47" t="str">
        <f t="shared" si="62"/>
        <v/>
      </c>
      <c r="FH101" s="48" t="str">
        <f t="shared" si="63"/>
        <v/>
      </c>
    </row>
    <row r="102" spans="1:164" x14ac:dyDescent="0.35">
      <c r="A102" s="6" t="s">
        <v>131</v>
      </c>
      <c r="B102" s="11">
        <v>51.732039946917901</v>
      </c>
      <c r="C102" s="11">
        <v>4.7110798073987503</v>
      </c>
      <c r="D102" s="11">
        <v>28.127669207124999</v>
      </c>
      <c r="E102" s="11">
        <v>0.209503381272901</v>
      </c>
      <c r="F102" s="11">
        <v>3.7901648565309603E-3</v>
      </c>
      <c r="G102" s="11">
        <v>0.13456469330165899</v>
      </c>
      <c r="H102" s="11">
        <v>7.01798275760311</v>
      </c>
      <c r="I102" s="11">
        <v>0.32832243680323203</v>
      </c>
      <c r="J102" s="11">
        <v>5.9164515345884607E-2</v>
      </c>
      <c r="K102" s="11">
        <v>0.27628124065812198</v>
      </c>
      <c r="L102" s="11">
        <v>43.199997376656199</v>
      </c>
      <c r="M102" s="11">
        <v>2.4375319096955299</v>
      </c>
      <c r="N102" s="11">
        <v>7.1928396718488399</v>
      </c>
      <c r="O102" s="11">
        <v>5.7765914327075398</v>
      </c>
      <c r="P102" s="11">
        <v>0</v>
      </c>
      <c r="Q102" s="11">
        <v>10.0252273072016</v>
      </c>
      <c r="R102" s="11">
        <v>4.4162143536961898</v>
      </c>
      <c r="S102" s="11">
        <v>2.55455181280081E-2</v>
      </c>
      <c r="T102" s="11">
        <v>2.80552103591693</v>
      </c>
      <c r="U102" s="11">
        <v>1.99695159725615</v>
      </c>
      <c r="V102" s="11">
        <v>0.68113155059894304</v>
      </c>
      <c r="W102" s="11">
        <v>7.5034506463533397</v>
      </c>
      <c r="X102" s="11">
        <v>1.2949497455666201</v>
      </c>
      <c r="Y102" s="11">
        <v>0.63110046698623201</v>
      </c>
      <c r="Z102" s="11">
        <v>3.9548826395739201</v>
      </c>
      <c r="AA102" s="11">
        <v>1.09426285830652E-2</v>
      </c>
      <c r="AB102" s="11">
        <v>1.6282421281143E-2</v>
      </c>
      <c r="AC102" s="11">
        <v>0.227682913373079</v>
      </c>
      <c r="AD102" s="11">
        <v>2.3118466349429999E-3</v>
      </c>
      <c r="AE102" s="11">
        <v>3.4819143407172605E-2</v>
      </c>
      <c r="AF102" s="11">
        <v>6.52770382387811E-3</v>
      </c>
      <c r="AG102" s="11">
        <v>0.19128629910805101</v>
      </c>
      <c r="AH102" s="11">
        <v>3.0441000794942998</v>
      </c>
      <c r="AI102" s="11">
        <v>0.34888919197874901</v>
      </c>
      <c r="AJ102" s="11">
        <v>1.8966724271853201</v>
      </c>
      <c r="AK102" s="11">
        <v>5.2949311035930799</v>
      </c>
      <c r="AL102" s="11">
        <v>0.28254352730667803</v>
      </c>
      <c r="AM102" s="11">
        <v>3.5501086564555799</v>
      </c>
      <c r="AN102" s="11">
        <v>6.5242059032839901E-3</v>
      </c>
      <c r="AO102" s="11">
        <v>2.3352095617967299</v>
      </c>
      <c r="AP102" s="11">
        <v>8.5704202222958395E-2</v>
      </c>
      <c r="AQ102" s="11">
        <v>2.9815947045510796</v>
      </c>
      <c r="AR102" s="11">
        <v>0.225228742015638</v>
      </c>
      <c r="AS102" s="11">
        <v>0.224696266991223</v>
      </c>
      <c r="AT102" s="11">
        <v>0.37530499646502097</v>
      </c>
      <c r="AU102" s="11">
        <v>8.861943440568929</v>
      </c>
      <c r="AV102" s="11">
        <v>1.9952239664980398</v>
      </c>
      <c r="AW102" s="11">
        <v>0.34585646058189501</v>
      </c>
      <c r="AX102" s="11">
        <v>2.4408466619977602</v>
      </c>
      <c r="AY102" s="11">
        <v>3.96184650009423E-2</v>
      </c>
      <c r="AZ102" s="11">
        <v>0</v>
      </c>
      <c r="BA102" s="11">
        <v>3.0628538614931897</v>
      </c>
      <c r="BB102" s="11">
        <v>1.2386207296591598</v>
      </c>
      <c r="BC102" s="11">
        <v>1.6200168937666701</v>
      </c>
      <c r="BD102" s="11">
        <v>5.70049267529759</v>
      </c>
      <c r="BE102" s="11">
        <v>5.3548953999457103</v>
      </c>
      <c r="BF102" s="11">
        <v>0.95536804279753706</v>
      </c>
      <c r="BG102" s="11">
        <v>3.0576528143842401</v>
      </c>
      <c r="BH102" s="11">
        <v>1.0036493029278999</v>
      </c>
      <c r="BI102" s="11">
        <v>0.97090051512381093</v>
      </c>
      <c r="BJ102" s="11">
        <v>0</v>
      </c>
      <c r="BK102" s="11">
        <v>11.603190926779101</v>
      </c>
      <c r="BL102" s="11">
        <v>0.47815027243025698</v>
      </c>
      <c r="BM102" s="11">
        <v>0.15287536111029901</v>
      </c>
      <c r="BN102" s="11">
        <v>0.47498462267423203</v>
      </c>
      <c r="BO102" s="11">
        <v>5.1281514671725104</v>
      </c>
      <c r="BP102" s="11">
        <v>0.336322960279198</v>
      </c>
      <c r="BQ102" s="11">
        <v>11.177418152397999</v>
      </c>
      <c r="BR102" s="11">
        <v>28.537017744623899</v>
      </c>
      <c r="BS102" s="11">
        <v>39.575038089957403</v>
      </c>
      <c r="BT102" s="11">
        <v>15.063865224771702</v>
      </c>
      <c r="BU102" s="11">
        <v>48.278939207623402</v>
      </c>
      <c r="BV102" s="11">
        <v>66.005480455318903</v>
      </c>
      <c r="BW102" s="11">
        <v>41.251744101311196</v>
      </c>
      <c r="BX102" s="11">
        <v>80.921860677995198</v>
      </c>
      <c r="BY102" s="11">
        <v>3.50682392185051</v>
      </c>
      <c r="BZ102" s="11">
        <v>7.5368226709663704</v>
      </c>
      <c r="CA102" s="11">
        <v>29.780981769375</v>
      </c>
      <c r="CB102" s="11">
        <v>0.48649373896213999</v>
      </c>
      <c r="CC102" s="11">
        <v>0.83429647975860499</v>
      </c>
      <c r="CD102" s="11">
        <v>1.1278138725717302</v>
      </c>
      <c r="CE102" s="11">
        <v>4.5819283273898295</v>
      </c>
      <c r="CF102" s="11">
        <v>9.8570409294693508</v>
      </c>
      <c r="CG102" s="11">
        <v>6.30689946167867</v>
      </c>
      <c r="CH102" s="11">
        <v>1.3537841480969</v>
      </c>
      <c r="CI102" s="11">
        <v>2.3213082361461703</v>
      </c>
      <c r="CJ102" s="11">
        <v>1.7042626348399101</v>
      </c>
      <c r="CK102" s="11">
        <v>15.1334167488201</v>
      </c>
      <c r="CL102" s="11">
        <v>0.12400008394161499</v>
      </c>
      <c r="CM102" s="11">
        <v>6.6182742762735103</v>
      </c>
      <c r="CN102" s="11">
        <v>8.6006847313482595</v>
      </c>
      <c r="CO102" s="11">
        <v>37.617306045622996</v>
      </c>
      <c r="CP102" s="11">
        <v>6.11621313369311</v>
      </c>
      <c r="CQ102" s="11">
        <v>4.6913320378945604</v>
      </c>
      <c r="CR102" s="11">
        <v>30.069454465337998</v>
      </c>
      <c r="CS102" s="11">
        <v>160.376439669847</v>
      </c>
      <c r="CT102" s="11">
        <v>13.146521524952101</v>
      </c>
      <c r="CU102" s="11">
        <v>28.386959623869298</v>
      </c>
      <c r="CV102" s="11">
        <v>12.0166966660189</v>
      </c>
      <c r="CW102" s="11">
        <v>45.207360989796101</v>
      </c>
      <c r="CX102" s="11">
        <v>2.6313645203385199</v>
      </c>
      <c r="CY102" s="11">
        <v>5.7069775767847997</v>
      </c>
      <c r="CZ102" s="11">
        <v>14.9097043735671</v>
      </c>
      <c r="DA102" s="11">
        <v>5.2515555687129005</v>
      </c>
      <c r="DB102" s="11">
        <v>1.18394764455466</v>
      </c>
      <c r="DC102" s="11">
        <v>39.694139436120402</v>
      </c>
      <c r="DD102" s="11">
        <v>11.246702011742299</v>
      </c>
      <c r="DE102" s="11">
        <v>3.2881092476879599</v>
      </c>
      <c r="DF102" s="11">
        <v>13.150189279625099</v>
      </c>
      <c r="DG102" s="11">
        <v>1.95718607415257</v>
      </c>
      <c r="DH102" s="11">
        <v>11.794159076814401</v>
      </c>
      <c r="DI102" s="11">
        <v>8.4257988219793098</v>
      </c>
      <c r="DJ102" s="11">
        <v>7.7047747093001204</v>
      </c>
      <c r="DK102" s="11">
        <v>0.23339412950419799</v>
      </c>
      <c r="DL102" s="10">
        <v>1155.9977911795299</v>
      </c>
      <c r="DM102" s="11">
        <v>46.040132135635901</v>
      </c>
      <c r="DN102" s="11">
        <v>30.419060097003999</v>
      </c>
      <c r="DO102" s="11">
        <v>62.611171028114498</v>
      </c>
      <c r="DP102" s="11">
        <v>0.287446234996173</v>
      </c>
      <c r="DQ102" s="11">
        <v>4.3460934650545902</v>
      </c>
      <c r="DR102" s="11">
        <v>7.1361004248660402E-4</v>
      </c>
      <c r="DS102" s="11">
        <v>81.218603964566896</v>
      </c>
      <c r="DT102" s="10">
        <v>1380.9210117149501</v>
      </c>
      <c r="DW102" s="50">
        <f t="shared" si="34"/>
        <v>1.029558135686242</v>
      </c>
      <c r="DX102" s="25">
        <f t="shared" si="35"/>
        <v>0.29940460410183051</v>
      </c>
      <c r="DY102" s="43">
        <f t="shared" si="36"/>
        <v>26.742074692420193</v>
      </c>
      <c r="DZ102" s="43">
        <f t="shared" si="37"/>
        <v>7.776831641283529</v>
      </c>
      <c r="EA102" s="45"/>
      <c r="EB102" s="45"/>
      <c r="EC102" s="47" t="str">
        <f t="shared" si="56"/>
        <v/>
      </c>
      <c r="ED102" s="48" t="str">
        <f t="shared" si="57"/>
        <v/>
      </c>
      <c r="EE102" s="24">
        <f t="shared" si="38"/>
        <v>2.0306568880813445</v>
      </c>
      <c r="EF102" s="25">
        <f t="shared" si="39"/>
        <v>0.53070527447803517</v>
      </c>
      <c r="EG102" s="43">
        <f t="shared" si="40"/>
        <v>9.1885716982013204</v>
      </c>
      <c r="EH102" s="44">
        <f t="shared" si="41"/>
        <v>2.4014019767576298</v>
      </c>
      <c r="EI102" s="43">
        <f t="shared" si="42"/>
        <v>0.23676262549290872</v>
      </c>
      <c r="EJ102" s="43">
        <f t="shared" si="43"/>
        <v>6.1877107297567742E-2</v>
      </c>
      <c r="EK102" s="47"/>
      <c r="EL102" s="47"/>
      <c r="EM102" s="47" t="str">
        <f t="shared" si="58"/>
        <v/>
      </c>
      <c r="EN102" s="48" t="str">
        <f t="shared" si="59"/>
        <v/>
      </c>
      <c r="EO102" s="24">
        <f t="shared" si="44"/>
        <v>14.22205853510726</v>
      </c>
      <c r="EP102" s="25">
        <f t="shared" si="45"/>
        <v>4.9460986204648707</v>
      </c>
      <c r="EQ102" s="43">
        <f t="shared" si="46"/>
        <v>20.281198997557826</v>
      </c>
      <c r="ER102" s="44">
        <f t="shared" si="47"/>
        <v>7.0533256585585935</v>
      </c>
      <c r="ES102" s="43">
        <f t="shared" si="48"/>
        <v>7.4984138189546545</v>
      </c>
      <c r="ET102" s="43">
        <f t="shared" si="49"/>
        <v>2.6077725776514411</v>
      </c>
      <c r="EU102" s="47"/>
      <c r="EV102" s="47"/>
      <c r="EW102" s="47" t="str">
        <f t="shared" si="60"/>
        <v/>
      </c>
      <c r="EX102" s="48" t="str">
        <f t="shared" si="61"/>
        <v/>
      </c>
      <c r="EY102" s="24">
        <f t="shared" si="50"/>
        <v>3.3909660570396456</v>
      </c>
      <c r="EZ102" s="25">
        <f t="shared" si="51"/>
        <v>1.0233253684817423</v>
      </c>
      <c r="FA102" s="43">
        <f t="shared" si="52"/>
        <v>13.211128780779328</v>
      </c>
      <c r="FB102" s="43">
        <f t="shared" si="53"/>
        <v>3.9868530089190135</v>
      </c>
      <c r="FC102" s="43">
        <f t="shared" si="54"/>
        <v>1.2824068303040221</v>
      </c>
      <c r="FD102" s="43">
        <f t="shared" si="55"/>
        <v>0.38700459399762827</v>
      </c>
      <c r="FE102" s="47"/>
      <c r="FF102" s="47"/>
      <c r="FG102" s="47" t="str">
        <f t="shared" si="62"/>
        <v/>
      </c>
      <c r="FH102" s="48" t="str">
        <f t="shared" si="63"/>
        <v/>
      </c>
    </row>
    <row r="103" spans="1:164" x14ac:dyDescent="0.35">
      <c r="A103" s="6" t="s">
        <v>132</v>
      </c>
      <c r="B103" s="11">
        <v>0.23796208957684298</v>
      </c>
      <c r="C103" s="11">
        <v>5.3426125029873803E-2</v>
      </c>
      <c r="D103" s="11">
        <v>0.106121586057088</v>
      </c>
      <c r="E103" s="11">
        <v>7.7308148211450295E-3</v>
      </c>
      <c r="F103" s="11">
        <v>1.06851918643703E-4</v>
      </c>
      <c r="G103" s="11">
        <v>1.0949363090067301E-3</v>
      </c>
      <c r="H103" s="11">
        <v>8.0766039419940594E-2</v>
      </c>
      <c r="I103" s="11">
        <v>7.3153546805217098E-3</v>
      </c>
      <c r="J103" s="11">
        <v>2.9531277078199301E-3</v>
      </c>
      <c r="K103" s="11">
        <v>1.9800112561526302E-3</v>
      </c>
      <c r="L103" s="11">
        <v>0.65746794175062595</v>
      </c>
      <c r="M103" s="11">
        <v>4.1428649641639503E-2</v>
      </c>
      <c r="N103" s="11">
        <v>1.16467058957635E-2</v>
      </c>
      <c r="O103" s="11">
        <v>0.37570621899432399</v>
      </c>
      <c r="P103" s="11">
        <v>0</v>
      </c>
      <c r="Q103" s="11">
        <v>0.30289287702975198</v>
      </c>
      <c r="R103" s="11">
        <v>0.17405547498527599</v>
      </c>
      <c r="S103" s="11">
        <v>1.95943652046031E-3</v>
      </c>
      <c r="T103" s="11">
        <v>7.1348545922093304E-2</v>
      </c>
      <c r="U103" s="11">
        <v>0.11190397665424701</v>
      </c>
      <c r="V103" s="11">
        <v>1.7219973902643598E-2</v>
      </c>
      <c r="W103" s="11">
        <v>0.31219596368645397</v>
      </c>
      <c r="X103" s="11">
        <v>5.72214688889408E-2</v>
      </c>
      <c r="Y103" s="11">
        <v>6.3324853118871295E-3</v>
      </c>
      <c r="Z103" s="11">
        <v>0.106115339067213</v>
      </c>
      <c r="AA103" s="11">
        <v>5.5591365862540606E-4</v>
      </c>
      <c r="AB103" s="11">
        <v>1.4012886167559099E-3</v>
      </c>
      <c r="AC103" s="11">
        <v>2.9142437094422598E-2</v>
      </c>
      <c r="AD103" s="11">
        <v>6.0622949263202394E-6</v>
      </c>
      <c r="AE103" s="11">
        <v>1.09022767096814E-3</v>
      </c>
      <c r="AF103" s="11">
        <v>5.55519120598237E-4</v>
      </c>
      <c r="AG103" s="11">
        <v>1.03521822291049E-2</v>
      </c>
      <c r="AH103" s="11">
        <v>9.4250529724321797E-2</v>
      </c>
      <c r="AI103" s="11">
        <v>1.3885252450622099E-2</v>
      </c>
      <c r="AJ103" s="11">
        <v>5.2794268779383098E-2</v>
      </c>
      <c r="AK103" s="11">
        <v>0.144190436150719</v>
      </c>
      <c r="AL103" s="11">
        <v>8.4004542857746695E-3</v>
      </c>
      <c r="AM103" s="11">
        <v>9.1509949398694099E-2</v>
      </c>
      <c r="AN103" s="11">
        <v>3.6086728250979796E-4</v>
      </c>
      <c r="AO103" s="11">
        <v>0.197260988258292</v>
      </c>
      <c r="AP103" s="11">
        <v>1.3355241109438301E-2</v>
      </c>
      <c r="AQ103" s="11">
        <v>0.13863236947952001</v>
      </c>
      <c r="AR103" s="11">
        <v>2.71535995947777E-2</v>
      </c>
      <c r="AS103" s="11">
        <v>2.4475671580511699E-2</v>
      </c>
      <c r="AT103" s="11">
        <v>2.73915874615758E-2</v>
      </c>
      <c r="AU103" s="11">
        <v>0.38835985433450398</v>
      </c>
      <c r="AV103" s="11">
        <v>5.8124766780915195E-2</v>
      </c>
      <c r="AW103" s="11">
        <v>1.1767108271994701E-2</v>
      </c>
      <c r="AX103" s="11">
        <v>0.42880420433988603</v>
      </c>
      <c r="AY103" s="11">
        <v>5.3272763062738203E-3</v>
      </c>
      <c r="AZ103" s="11">
        <v>0</v>
      </c>
      <c r="BA103" s="11">
        <v>7.5486848573941098E-2</v>
      </c>
      <c r="BB103" s="11">
        <v>5.2184696340686995E-2</v>
      </c>
      <c r="BC103" s="11">
        <v>4.6635384738281098E-2</v>
      </c>
      <c r="BD103" s="11">
        <v>1.09889286628276</v>
      </c>
      <c r="BE103" s="11">
        <v>3.5743292502195899E-2</v>
      </c>
      <c r="BF103" s="11">
        <v>2.94068143398678E-2</v>
      </c>
      <c r="BG103" s="11">
        <v>1.82438999698224E-2</v>
      </c>
      <c r="BH103" s="11">
        <v>0.14162774214858501</v>
      </c>
      <c r="BI103" s="11">
        <v>1.8627653581740101E-2</v>
      </c>
      <c r="BJ103" s="11">
        <v>0</v>
      </c>
      <c r="BK103" s="11">
        <v>0.29561028822995</v>
      </c>
      <c r="BL103" s="11">
        <v>2.0532381314597899E-2</v>
      </c>
      <c r="BM103" s="11">
        <v>9.2917737960540592E-3</v>
      </c>
      <c r="BN103" s="11">
        <v>2.64897605955331E-2</v>
      </c>
      <c r="BO103" s="11">
        <v>0.300729531850423</v>
      </c>
      <c r="BP103" s="11">
        <v>1.1084158688114E-2</v>
      </c>
      <c r="BQ103" s="11">
        <v>7.7885806150030892E-2</v>
      </c>
      <c r="BR103" s="11">
        <v>0.22016854463195698</v>
      </c>
      <c r="BS103" s="11">
        <v>0.56750949282757401</v>
      </c>
      <c r="BT103" s="11">
        <v>0.12821046582144399</v>
      </c>
      <c r="BU103" s="11">
        <v>0.181323133503725</v>
      </c>
      <c r="BV103" s="11">
        <v>1.2995563457924</v>
      </c>
      <c r="BW103" s="11">
        <v>3.6980214036111798</v>
      </c>
      <c r="BX103" s="11">
        <v>3.0715090019923403</v>
      </c>
      <c r="BY103" s="11">
        <v>0.30195618266729701</v>
      </c>
      <c r="BZ103" s="11">
        <v>0.28013472299601599</v>
      </c>
      <c r="CA103" s="11">
        <v>0.73954676696217303</v>
      </c>
      <c r="CB103" s="11">
        <v>8.5099943950999707E-2</v>
      </c>
      <c r="CC103" s="11">
        <v>2.91042373058613E-2</v>
      </c>
      <c r="CD103" s="11">
        <v>2.9243970252175299E-2</v>
      </c>
      <c r="CE103" s="11">
        <v>0.60950206950840002</v>
      </c>
      <c r="CF103" s="11">
        <v>0.36146589320882799</v>
      </c>
      <c r="CG103" s="11">
        <v>1.0894555393249599</v>
      </c>
      <c r="CH103" s="11">
        <v>2.7744172368114401E-2</v>
      </c>
      <c r="CI103" s="11">
        <v>1.98300645502762E-4</v>
      </c>
      <c r="CJ103" s="11">
        <v>0.56329959702160304</v>
      </c>
      <c r="CK103" s="11">
        <v>4.9529315648566907</v>
      </c>
      <c r="CL103" s="11">
        <v>2.5284507176825597E-2</v>
      </c>
      <c r="CM103" s="11">
        <v>22.8999889539576</v>
      </c>
      <c r="CN103" s="11">
        <v>20.258488027231802</v>
      </c>
      <c r="CO103" s="11">
        <v>4.1051785559235805</v>
      </c>
      <c r="CP103" s="11">
        <v>0.349955380416754</v>
      </c>
      <c r="CQ103" s="11">
        <v>1.00853222342047E-4</v>
      </c>
      <c r="CR103" s="11">
        <v>0.46259589483914199</v>
      </c>
      <c r="CS103" s="11">
        <v>6.8658012454072095</v>
      </c>
      <c r="CT103" s="11">
        <v>4.9280911276409194</v>
      </c>
      <c r="CU103" s="11">
        <v>3.4067604592424798</v>
      </c>
      <c r="CV103" s="11">
        <v>0.56058930332825707</v>
      </c>
      <c r="CW103" s="11">
        <v>12.623254686627499</v>
      </c>
      <c r="CX103" s="11">
        <v>0.971486869700531</v>
      </c>
      <c r="CY103" s="11">
        <v>5.8821703897392599</v>
      </c>
      <c r="CZ103" s="11">
        <v>4.9515330503462094</v>
      </c>
      <c r="DA103" s="11">
        <v>1.6641966800667398</v>
      </c>
      <c r="DB103" s="11">
        <v>0.44975174541666901</v>
      </c>
      <c r="DC103" s="11">
        <v>1.8339834571342302</v>
      </c>
      <c r="DD103" s="11">
        <v>1.2797313376895001</v>
      </c>
      <c r="DE103" s="11">
        <v>0.55420794663636597</v>
      </c>
      <c r="DF103" s="11">
        <v>0.189176583049292</v>
      </c>
      <c r="DG103" s="11">
        <v>4.5554739839788597E-2</v>
      </c>
      <c r="DH103" s="11">
        <v>0.13589981012183702</v>
      </c>
      <c r="DI103" s="11">
        <v>0.159901907133948</v>
      </c>
      <c r="DJ103" s="11">
        <v>1.5864060889971801</v>
      </c>
      <c r="DK103" s="11">
        <v>0.14152412947933501</v>
      </c>
      <c r="DL103" s="10">
        <v>121.342168030021</v>
      </c>
      <c r="DM103" s="11">
        <v>1.6860467101179798E-2</v>
      </c>
      <c r="DN103" s="11">
        <v>7.0371095642749903E-2</v>
      </c>
      <c r="DO103" s="11">
        <v>44.678452118265199</v>
      </c>
      <c r="DP103" s="11">
        <v>3.0238648392226004</v>
      </c>
      <c r="DQ103" s="11">
        <v>8.6427769869933897</v>
      </c>
      <c r="DR103" s="11">
        <v>2.0576895250186999E-4</v>
      </c>
      <c r="DS103" s="11">
        <v>7.75796015958531</v>
      </c>
      <c r="DT103" s="10">
        <v>185.53265946578401</v>
      </c>
      <c r="DW103" s="50">
        <f t="shared" si="34"/>
        <v>1.4763953330674626E-2</v>
      </c>
      <c r="DX103" s="25">
        <f t="shared" si="35"/>
        <v>4.2934880981754034E-3</v>
      </c>
      <c r="DY103" s="43">
        <f t="shared" si="36"/>
        <v>0.38348368007518496</v>
      </c>
      <c r="DZ103" s="43">
        <f t="shared" si="37"/>
        <v>0.11152044302568087</v>
      </c>
      <c r="EA103" s="45"/>
      <c r="EB103" s="45"/>
      <c r="EC103" s="47" t="str">
        <f t="shared" si="56"/>
        <v/>
      </c>
      <c r="ED103" s="48" t="str">
        <f t="shared" si="57"/>
        <v/>
      </c>
      <c r="EE103" s="24">
        <f t="shared" si="38"/>
        <v>1.7283178099356551E-2</v>
      </c>
      <c r="EF103" s="25">
        <f t="shared" si="39"/>
        <v>4.5168998420694094E-3</v>
      </c>
      <c r="EG103" s="43">
        <f t="shared" si="40"/>
        <v>7.8205098099447576E-2</v>
      </c>
      <c r="EH103" s="44">
        <f t="shared" si="41"/>
        <v>2.0438636529908162E-2</v>
      </c>
      <c r="EI103" s="43">
        <f t="shared" si="42"/>
        <v>2.0151167081365043E-3</v>
      </c>
      <c r="EJ103" s="43">
        <f t="shared" si="43"/>
        <v>5.2664390127832306E-4</v>
      </c>
      <c r="EK103" s="47"/>
      <c r="EL103" s="47"/>
      <c r="EM103" s="47" t="str">
        <f t="shared" si="58"/>
        <v/>
      </c>
      <c r="EN103" s="48" t="str">
        <f t="shared" si="59"/>
        <v/>
      </c>
      <c r="EO103" s="24">
        <f t="shared" si="44"/>
        <v>5.341435128408635E-2</v>
      </c>
      <c r="EP103" s="25">
        <f t="shared" si="45"/>
        <v>1.8576259445641001E-2</v>
      </c>
      <c r="EQ103" s="43">
        <f t="shared" si="46"/>
        <v>7.6170906275196501E-2</v>
      </c>
      <c r="ER103" s="44">
        <f t="shared" si="47"/>
        <v>2.6490455901113118E-2</v>
      </c>
      <c r="ES103" s="43">
        <f t="shared" si="48"/>
        <v>2.8162091219804609E-2</v>
      </c>
      <c r="ET103" s="43">
        <f t="shared" si="49"/>
        <v>9.7941152603075593E-3</v>
      </c>
      <c r="EU103" s="47"/>
      <c r="EV103" s="47"/>
      <c r="EW103" s="47" t="str">
        <f t="shared" si="60"/>
        <v/>
      </c>
      <c r="EX103" s="48" t="str">
        <f t="shared" si="61"/>
        <v/>
      </c>
      <c r="EY103" s="24">
        <f t="shared" si="50"/>
        <v>6.6763417634321559E-2</v>
      </c>
      <c r="EZ103" s="25">
        <f t="shared" si="51"/>
        <v>2.014785692410833E-2</v>
      </c>
      <c r="FA103" s="43">
        <f t="shared" si="52"/>
        <v>0.26010879890139327</v>
      </c>
      <c r="FB103" s="43">
        <f t="shared" si="53"/>
        <v>7.849560508826986E-2</v>
      </c>
      <c r="FC103" s="43">
        <f t="shared" si="54"/>
        <v>2.5248811503421353E-2</v>
      </c>
      <c r="FD103" s="43">
        <f t="shared" si="55"/>
        <v>7.6195835938332492E-3</v>
      </c>
      <c r="FE103" s="47"/>
      <c r="FF103" s="47"/>
      <c r="FG103" s="47" t="str">
        <f t="shared" si="62"/>
        <v/>
      </c>
      <c r="FH103" s="48" t="str">
        <f t="shared" si="63"/>
        <v/>
      </c>
    </row>
    <row r="104" spans="1:164" x14ac:dyDescent="0.35">
      <c r="A104" s="6" t="s">
        <v>133</v>
      </c>
      <c r="B104" s="11">
        <v>30.760481803013299</v>
      </c>
      <c r="C104" s="11">
        <v>1.15479962132645</v>
      </c>
      <c r="D104" s="11">
        <v>2.85785035860849</v>
      </c>
      <c r="E104" s="11">
        <v>0.121794090004215</v>
      </c>
      <c r="F104" s="11">
        <v>1.35023892279451E-3</v>
      </c>
      <c r="G104" s="11">
        <v>7.0028159866085307E-2</v>
      </c>
      <c r="H104" s="11">
        <v>2.9836068552883996</v>
      </c>
      <c r="I104" s="11">
        <v>7.0240935961362605E-2</v>
      </c>
      <c r="J104" s="11">
        <v>4.1588247937656003E-2</v>
      </c>
      <c r="K104" s="11">
        <v>1.4304636330500499E-2</v>
      </c>
      <c r="L104" s="11">
        <v>5.6192886106257198</v>
      </c>
      <c r="M104" s="11">
        <v>1.31184176934078</v>
      </c>
      <c r="N104" s="11">
        <v>0.29473514860537897</v>
      </c>
      <c r="O104" s="11">
        <v>19.620050883238502</v>
      </c>
      <c r="P104" s="11">
        <v>0</v>
      </c>
      <c r="Q104" s="11">
        <v>1.1094463627590299</v>
      </c>
      <c r="R104" s="11">
        <v>8.2172111865797497</v>
      </c>
      <c r="S104" s="11">
        <v>4.1927960444358399E-3</v>
      </c>
      <c r="T104" s="11">
        <v>0.226120449230195</v>
      </c>
      <c r="U104" s="11">
        <v>1.2837944925548099</v>
      </c>
      <c r="V104" s="11">
        <v>9.8556584656595392E-2</v>
      </c>
      <c r="W104" s="11">
        <v>3.2187605882719699</v>
      </c>
      <c r="X104" s="11">
        <v>0.57947152871416696</v>
      </c>
      <c r="Y104" s="11">
        <v>3.9085603576474698E-2</v>
      </c>
      <c r="Z104" s="11">
        <v>3.6404852988921301</v>
      </c>
      <c r="AA104" s="11">
        <v>1.2420116614194601E-3</v>
      </c>
      <c r="AB104" s="11">
        <v>3.01532148280757E-3</v>
      </c>
      <c r="AC104" s="11">
        <v>9.3274021019292608E-2</v>
      </c>
      <c r="AD104" s="11">
        <v>1.46377393106174E-2</v>
      </c>
      <c r="AE104" s="11">
        <v>0.21100917233059402</v>
      </c>
      <c r="AF104" s="11">
        <v>1.3152586803246401E-2</v>
      </c>
      <c r="AG104" s="11">
        <v>0.18470897591086702</v>
      </c>
      <c r="AH104" s="11">
        <v>2.1704159305105497</v>
      </c>
      <c r="AI104" s="11">
        <v>2.9545193301330999E-2</v>
      </c>
      <c r="AJ104" s="11">
        <v>0.30184008184245997</v>
      </c>
      <c r="AK104" s="11">
        <v>1.0831039949843699</v>
      </c>
      <c r="AL104" s="11">
        <v>3.4600903320312501E-2</v>
      </c>
      <c r="AM104" s="11">
        <v>0.58287228757268794</v>
      </c>
      <c r="AN104" s="11">
        <v>8.1803306616069402E-4</v>
      </c>
      <c r="AO104" s="11">
        <v>0.80249881367461806</v>
      </c>
      <c r="AP104" s="11">
        <v>3.4010298414002903E-2</v>
      </c>
      <c r="AQ104" s="11">
        <v>1.31080888798133</v>
      </c>
      <c r="AR104" s="11">
        <v>0.28005746424241101</v>
      </c>
      <c r="AS104" s="11">
        <v>6.4223302068125404E-2</v>
      </c>
      <c r="AT104" s="11">
        <v>5.5168875455761504E-2</v>
      </c>
      <c r="AU104" s="11">
        <v>4.9133497723346604</v>
      </c>
      <c r="AV104" s="11">
        <v>0.52776345602916297</v>
      </c>
      <c r="AW104" s="11">
        <v>0.12909958945201599</v>
      </c>
      <c r="AX104" s="11">
        <v>1.56876497028666</v>
      </c>
      <c r="AY104" s="11">
        <v>0.123899605257088</v>
      </c>
      <c r="AZ104" s="11">
        <v>0</v>
      </c>
      <c r="BA104" s="11">
        <v>0.97113458807443498</v>
      </c>
      <c r="BB104" s="11">
        <v>0.14951498283872899</v>
      </c>
      <c r="BC104" s="11">
        <v>0.19473235774891801</v>
      </c>
      <c r="BD104" s="11">
        <v>3.78719265444674</v>
      </c>
      <c r="BE104" s="11">
        <v>0.10246105099970701</v>
      </c>
      <c r="BF104" s="11">
        <v>0.41556007663769701</v>
      </c>
      <c r="BG104" s="11">
        <v>0.137067602457283</v>
      </c>
      <c r="BH104" s="11">
        <v>0.238486240397942</v>
      </c>
      <c r="BI104" s="11">
        <v>9.5079592512669592E-2</v>
      </c>
      <c r="BJ104" s="11">
        <v>0</v>
      </c>
      <c r="BK104" s="11">
        <v>2.1876895978691602</v>
      </c>
      <c r="BL104" s="11">
        <v>0.22523222388410399</v>
      </c>
      <c r="BM104" s="11">
        <v>0.115940692895542</v>
      </c>
      <c r="BN104" s="11">
        <v>0.25081364726727401</v>
      </c>
      <c r="BO104" s="11">
        <v>2.6621854508862701</v>
      </c>
      <c r="BP104" s="11">
        <v>1.4981273566215999E-2</v>
      </c>
      <c r="BQ104" s="11">
        <v>3.3992616541785501</v>
      </c>
      <c r="BR104" s="11">
        <v>2.0561888919054399</v>
      </c>
      <c r="BS104" s="11">
        <v>6.6426173233199499</v>
      </c>
      <c r="BT104" s="11">
        <v>1.2631380034277</v>
      </c>
      <c r="BU104" s="11">
        <v>6.4676266183411792</v>
      </c>
      <c r="BV104" s="11">
        <v>17.328252593118499</v>
      </c>
      <c r="BW104" s="11">
        <v>11.676764856035399</v>
      </c>
      <c r="BX104" s="11">
        <v>18.4289534977821</v>
      </c>
      <c r="BY104" s="11">
        <v>8.7029882478919998</v>
      </c>
      <c r="BZ104" s="11">
        <v>20.986862632765</v>
      </c>
      <c r="CA104" s="11">
        <v>6.4753642755931295</v>
      </c>
      <c r="CB104" s="11">
        <v>1.27736697900166</v>
      </c>
      <c r="CC104" s="11">
        <v>0.41541861395504198</v>
      </c>
      <c r="CD104" s="11">
        <v>2.58906007047548</v>
      </c>
      <c r="CE104" s="11">
        <v>3.5754754565110098</v>
      </c>
      <c r="CF104" s="11">
        <v>10.387295969023301</v>
      </c>
      <c r="CG104" s="11">
        <v>2.29077465478486</v>
      </c>
      <c r="CH104" s="11">
        <v>0.60329560583886599</v>
      </c>
      <c r="CI104" s="11">
        <v>0.39761271186087899</v>
      </c>
      <c r="CJ104" s="11">
        <v>0.46977322163725399</v>
      </c>
      <c r="CK104" s="11">
        <v>1.5021384087726002</v>
      </c>
      <c r="CL104" s="11">
        <v>2.2234201236817901</v>
      </c>
      <c r="CM104" s="11">
        <v>19.601546392130402</v>
      </c>
      <c r="CN104" s="11">
        <v>29.165799706976202</v>
      </c>
      <c r="CO104" s="11">
        <v>10.4718151122172</v>
      </c>
      <c r="CP104" s="11">
        <v>5.1209334028139093</v>
      </c>
      <c r="CQ104" s="11">
        <v>0.66844546505345104</v>
      </c>
      <c r="CR104" s="11">
        <v>3.9961388198779701</v>
      </c>
      <c r="CS104" s="11">
        <v>42.947029984329198</v>
      </c>
      <c r="CT104" s="11">
        <v>6.6605880334944603</v>
      </c>
      <c r="CU104" s="11">
        <v>16.2561843081658</v>
      </c>
      <c r="CV104" s="11">
        <v>8.8512326563393007</v>
      </c>
      <c r="CW104" s="11">
        <v>11.210644548358999</v>
      </c>
      <c r="CX104" s="11">
        <v>3.1738755170493502E-2</v>
      </c>
      <c r="CY104" s="11">
        <v>14.499212404989199</v>
      </c>
      <c r="CZ104" s="11">
        <v>16.696919118106699</v>
      </c>
      <c r="DA104" s="11">
        <v>6.1622809577706903</v>
      </c>
      <c r="DB104" s="11">
        <v>1.5170057187040999</v>
      </c>
      <c r="DC104" s="11">
        <v>39.095088321308701</v>
      </c>
      <c r="DD104" s="11">
        <v>11.9626723451948</v>
      </c>
      <c r="DE104" s="11">
        <v>3.6755788771808904</v>
      </c>
      <c r="DF104" s="11">
        <v>8.5540836529225004</v>
      </c>
      <c r="DG104" s="11">
        <v>0.70390021658371504</v>
      </c>
      <c r="DH104" s="11">
        <v>1.6677764490927198</v>
      </c>
      <c r="DI104" s="11">
        <v>2.8773885644621098</v>
      </c>
      <c r="DJ104" s="11">
        <v>8.4429461755277799</v>
      </c>
      <c r="DK104" s="11">
        <v>7.7274484139973607E-2</v>
      </c>
      <c r="DL104" s="10">
        <v>509.49491445195702</v>
      </c>
      <c r="DM104" s="11">
        <v>23.872759394701397</v>
      </c>
      <c r="DN104" s="11">
        <v>30.7001696368824</v>
      </c>
      <c r="DO104" s="11">
        <v>0.91740557237893006</v>
      </c>
      <c r="DP104" s="11">
        <v>2.8442269111515098E-2</v>
      </c>
      <c r="DQ104" s="11">
        <v>0.20747392929283301</v>
      </c>
      <c r="DR104" s="11">
        <v>2.55558855277558E-4</v>
      </c>
      <c r="DS104" s="11">
        <v>21.801866533946999</v>
      </c>
      <c r="DT104" s="10">
        <v>587.02328734712694</v>
      </c>
      <c r="DW104" s="50">
        <f t="shared" si="34"/>
        <v>0.17280995894252552</v>
      </c>
      <c r="DX104" s="25">
        <f t="shared" si="35"/>
        <v>5.0254663188644098E-2</v>
      </c>
      <c r="DY104" s="43">
        <f t="shared" si="36"/>
        <v>4.4886215449648246</v>
      </c>
      <c r="DZ104" s="43">
        <f t="shared" si="37"/>
        <v>1.3053308113945086</v>
      </c>
      <c r="EA104" s="45"/>
      <c r="EB104" s="45"/>
      <c r="EC104" s="47" t="str">
        <f t="shared" si="56"/>
        <v/>
      </c>
      <c r="ED104" s="48" t="str">
        <f t="shared" si="57"/>
        <v/>
      </c>
      <c r="EE104" s="24">
        <f t="shared" si="38"/>
        <v>0.17027501567391704</v>
      </c>
      <c r="EF104" s="25">
        <f t="shared" si="39"/>
        <v>4.450079649613263E-2</v>
      </c>
      <c r="EG104" s="43">
        <f t="shared" si="40"/>
        <v>0.77048180769249985</v>
      </c>
      <c r="EH104" s="44">
        <f t="shared" si="41"/>
        <v>0.20136280118603722</v>
      </c>
      <c r="EI104" s="43">
        <f t="shared" si="42"/>
        <v>1.9853063313366531E-2</v>
      </c>
      <c r="EJ104" s="43">
        <f t="shared" si="43"/>
        <v>5.1885306064211557E-3</v>
      </c>
      <c r="EK104" s="47"/>
      <c r="EL104" s="47"/>
      <c r="EM104" s="47" t="str">
        <f t="shared" si="58"/>
        <v/>
      </c>
      <c r="EN104" s="48" t="str">
        <f t="shared" si="59"/>
        <v/>
      </c>
      <c r="EO104" s="24">
        <f t="shared" si="44"/>
        <v>1.905239962992842</v>
      </c>
      <c r="EP104" s="25">
        <f t="shared" si="45"/>
        <v>0.66259780392208656</v>
      </c>
      <c r="EQ104" s="43">
        <f t="shared" si="46"/>
        <v>2.7169450000626165</v>
      </c>
      <c r="ER104" s="44">
        <f t="shared" si="47"/>
        <v>0.94488979099025261</v>
      </c>
      <c r="ES104" s="43">
        <f t="shared" si="48"/>
        <v>1.0045154596758545</v>
      </c>
      <c r="ET104" s="43">
        <f t="shared" si="49"/>
        <v>0.34934693294038738</v>
      </c>
      <c r="EU104" s="47"/>
      <c r="EV104" s="47"/>
      <c r="EW104" s="47" t="str">
        <f t="shared" si="60"/>
        <v/>
      </c>
      <c r="EX104" s="48" t="str">
        <f t="shared" si="61"/>
        <v/>
      </c>
      <c r="EY104" s="24">
        <f t="shared" si="50"/>
        <v>0.89022178106634853</v>
      </c>
      <c r="EZ104" s="25">
        <f t="shared" si="51"/>
        <v>0.26865103242451688</v>
      </c>
      <c r="FA104" s="43">
        <f t="shared" si="52"/>
        <v>3.4682843753940791</v>
      </c>
      <c r="FB104" s="43">
        <f t="shared" si="53"/>
        <v>1.0466584821990508</v>
      </c>
      <c r="FC104" s="43">
        <f t="shared" si="54"/>
        <v>0.33666703627271066</v>
      </c>
      <c r="FD104" s="43">
        <f t="shared" si="55"/>
        <v>0.10159934164902783</v>
      </c>
      <c r="FE104" s="47"/>
      <c r="FF104" s="47"/>
      <c r="FG104" s="47" t="str">
        <f t="shared" si="62"/>
        <v/>
      </c>
      <c r="FH104" s="48" t="str">
        <f t="shared" si="63"/>
        <v/>
      </c>
    </row>
    <row r="105" spans="1:164" x14ac:dyDescent="0.35">
      <c r="A105" s="6" t="s">
        <v>134</v>
      </c>
      <c r="B105" s="11">
        <v>0.99301360379260306</v>
      </c>
      <c r="C105" s="11">
        <v>0.54337250673511095</v>
      </c>
      <c r="D105" s="11">
        <v>1.94882415703525</v>
      </c>
      <c r="E105" s="11">
        <v>8.90973343680833E-2</v>
      </c>
      <c r="F105" s="11">
        <v>9.0133266069175304E-5</v>
      </c>
      <c r="G105" s="11">
        <v>7.1092898662407603E-2</v>
      </c>
      <c r="H105" s="11">
        <v>1.52733431198086</v>
      </c>
      <c r="I105" s="11">
        <v>1.1085638846934801E-3</v>
      </c>
      <c r="J105" s="11">
        <v>5.2763258123374101E-3</v>
      </c>
      <c r="K105" s="11">
        <v>7.5823531899907E-4</v>
      </c>
      <c r="L105" s="11">
        <v>1.01764571222661</v>
      </c>
      <c r="M105" s="11">
        <v>1.84260879323173E-2</v>
      </c>
      <c r="N105" s="11">
        <v>8.4944059967389102E-3</v>
      </c>
      <c r="O105" s="11">
        <v>3.9063330394529099</v>
      </c>
      <c r="P105" s="11">
        <v>0</v>
      </c>
      <c r="Q105" s="11">
        <v>2.7332087091908601</v>
      </c>
      <c r="R105" s="11">
        <v>6.5055826137710699</v>
      </c>
      <c r="S105" s="11">
        <v>4.6916843571504004E-2</v>
      </c>
      <c r="T105" s="11">
        <v>0.47559941083651797</v>
      </c>
      <c r="U105" s="11">
        <v>1.8709837048023101</v>
      </c>
      <c r="V105" s="11">
        <v>0.135324096061196</v>
      </c>
      <c r="W105" s="11">
        <v>1.42416439961021</v>
      </c>
      <c r="X105" s="11">
        <v>0.13707591192673302</v>
      </c>
      <c r="Y105" s="11">
        <v>0.45315571890971795</v>
      </c>
      <c r="Z105" s="11">
        <v>3.9041491128009502</v>
      </c>
      <c r="AA105" s="11">
        <v>2.8536370456649803E-2</v>
      </c>
      <c r="AB105" s="11">
        <v>6.1533703745249701E-3</v>
      </c>
      <c r="AC105" s="11">
        <v>9.8520589064664099E-2</v>
      </c>
      <c r="AD105" s="11">
        <v>0</v>
      </c>
      <c r="AE105" s="11">
        <v>2.9157280091615099E-3</v>
      </c>
      <c r="AF105" s="11">
        <v>6.3985920220465198E-3</v>
      </c>
      <c r="AG105" s="11">
        <v>0.12296754765897501</v>
      </c>
      <c r="AH105" s="11">
        <v>0.401901764175562</v>
      </c>
      <c r="AI105" s="11">
        <v>6.2306338782078204E-2</v>
      </c>
      <c r="AJ105" s="11">
        <v>0.28691771128764298</v>
      </c>
      <c r="AK105" s="11">
        <v>0.46998674105893301</v>
      </c>
      <c r="AL105" s="11">
        <v>9.3871927336759715E-3</v>
      </c>
      <c r="AM105" s="11">
        <v>0.36047060767532602</v>
      </c>
      <c r="AN105" s="11">
        <v>8.04825368578535E-4</v>
      </c>
      <c r="AO105" s="11">
        <v>0.18751793964805</v>
      </c>
      <c r="AP105" s="11">
        <v>6.5312468984015902E-3</v>
      </c>
      <c r="AQ105" s="11">
        <v>0.17856041029801401</v>
      </c>
      <c r="AR105" s="11">
        <v>0.14198515326566</v>
      </c>
      <c r="AS105" s="11">
        <v>0.17744394874637398</v>
      </c>
      <c r="AT105" s="11">
        <v>0.29814479012221601</v>
      </c>
      <c r="AU105" s="11">
        <v>1.7502723084670502</v>
      </c>
      <c r="AV105" s="11">
        <v>0.35157874607582001</v>
      </c>
      <c r="AW105" s="11">
        <v>0.233442031249458</v>
      </c>
      <c r="AX105" s="11">
        <v>5.5781612798304098E-2</v>
      </c>
      <c r="AY105" s="11">
        <v>2.72698534225613E-3</v>
      </c>
      <c r="AZ105" s="11">
        <v>0</v>
      </c>
      <c r="BA105" s="11">
        <v>9.432971593508141E-2</v>
      </c>
      <c r="BB105" s="11">
        <v>6.2870555622664803E-2</v>
      </c>
      <c r="BC105" s="11">
        <v>5.7016709939984297E-2</v>
      </c>
      <c r="BD105" s="11">
        <v>0.16781446797339999</v>
      </c>
      <c r="BE105" s="11">
        <v>0.14747141455590201</v>
      </c>
      <c r="BF105" s="11">
        <v>3.9339999088388804E-2</v>
      </c>
      <c r="BG105" s="11">
        <v>2.94240608255313E-3</v>
      </c>
      <c r="BH105" s="11">
        <v>2.4371339263216302E-2</v>
      </c>
      <c r="BI105" s="11">
        <v>1.5666503400271901E-2</v>
      </c>
      <c r="BJ105" s="11">
        <v>0</v>
      </c>
      <c r="BK105" s="11">
        <v>0.24148378456831701</v>
      </c>
      <c r="BL105" s="11">
        <v>3.7344234338704201E-2</v>
      </c>
      <c r="BM105" s="11">
        <v>2.5085624295439601E-2</v>
      </c>
      <c r="BN105" s="11">
        <v>1.94989481429383E-3</v>
      </c>
      <c r="BO105" s="11">
        <v>6.7597036205574196E-2</v>
      </c>
      <c r="BP105" s="11">
        <v>1.1853184344006401E-2</v>
      </c>
      <c r="BQ105" s="11">
        <v>0.16729052614907999</v>
      </c>
      <c r="BR105" s="11">
        <v>0.88120157637502106</v>
      </c>
      <c r="BS105" s="11">
        <v>4.7623247190986904</v>
      </c>
      <c r="BT105" s="11">
        <v>1.5487855053416901</v>
      </c>
      <c r="BU105" s="11">
        <v>2.46826037734394</v>
      </c>
      <c r="BV105" s="11">
        <v>15.781846626424299</v>
      </c>
      <c r="BW105" s="11">
        <v>10.834669241461899</v>
      </c>
      <c r="BX105" s="11">
        <v>6.8780308635992098</v>
      </c>
      <c r="BY105" s="11">
        <v>11.7852719792713</v>
      </c>
      <c r="BZ105" s="11">
        <v>5.6013318659421696</v>
      </c>
      <c r="CA105" s="11">
        <v>0.96524801241507696</v>
      </c>
      <c r="CB105" s="11">
        <v>0.52094283105841499</v>
      </c>
      <c r="CC105" s="11">
        <v>0.148806614829638</v>
      </c>
      <c r="CD105" s="11">
        <v>0.16217300863327799</v>
      </c>
      <c r="CE105" s="11">
        <v>2.5932027405629698</v>
      </c>
      <c r="CF105" s="11">
        <v>4.0315371535795403</v>
      </c>
      <c r="CG105" s="11">
        <v>4.9314169400100603E-2</v>
      </c>
      <c r="CH105" s="11">
        <v>6.4125359595373702E-2</v>
      </c>
      <c r="CI105" s="11">
        <v>5.7449217884486901E-3</v>
      </c>
      <c r="CJ105" s="11">
        <v>1.1514258342126401E-2</v>
      </c>
      <c r="CK105" s="11">
        <v>0.78893983994259198</v>
      </c>
      <c r="CL105" s="11">
        <v>1.1444429598073401E-2</v>
      </c>
      <c r="CM105" s="11">
        <v>0.11850258885437999</v>
      </c>
      <c r="CN105" s="11">
        <v>7.595676458754401E-2</v>
      </c>
      <c r="CO105" s="11">
        <v>0.157387667552434</v>
      </c>
      <c r="CP105" s="11">
        <v>1.8091074282077599</v>
      </c>
      <c r="CQ105" s="11">
        <v>8.7306236245733295</v>
      </c>
      <c r="CR105" s="11">
        <v>18.359559202232401</v>
      </c>
      <c r="CS105" s="11">
        <v>7.7764844635092505</v>
      </c>
      <c r="CT105" s="11">
        <v>2.1923823344231402E-2</v>
      </c>
      <c r="CU105" s="11">
        <v>0.50522474672005202</v>
      </c>
      <c r="CV105" s="11">
        <v>12.2242276363481</v>
      </c>
      <c r="CW105" s="11">
        <v>6.2254015279365795</v>
      </c>
      <c r="CX105" s="11">
        <v>0.25877890385795099</v>
      </c>
      <c r="CY105" s="11">
        <v>6.8025321260323901</v>
      </c>
      <c r="CZ105" s="11">
        <v>9.6084361850883315</v>
      </c>
      <c r="DA105" s="11">
        <v>2.95889632674852</v>
      </c>
      <c r="DB105" s="11">
        <v>0.69147311207748907</v>
      </c>
      <c r="DC105" s="11">
        <v>16.633394007942599</v>
      </c>
      <c r="DD105" s="11">
        <v>10.2502579746872</v>
      </c>
      <c r="DE105" s="11">
        <v>0.47703741713379799</v>
      </c>
      <c r="DF105" s="11">
        <v>3.7683645007019901</v>
      </c>
      <c r="DG105" s="11">
        <v>0.393467817266964</v>
      </c>
      <c r="DH105" s="11">
        <v>0.24631762820245701</v>
      </c>
      <c r="DI105" s="11">
        <v>0.23975753160264801</v>
      </c>
      <c r="DJ105" s="11">
        <v>6.7323336700358203</v>
      </c>
      <c r="DK105" s="11">
        <v>0.65444486952455705</v>
      </c>
      <c r="DL105" s="10">
        <v>219.837315425475</v>
      </c>
      <c r="DM105" s="11">
        <v>18.766989189254701</v>
      </c>
      <c r="DN105" s="11">
        <v>6.5051125313011506E-4</v>
      </c>
      <c r="DO105" s="11">
        <v>0.31784702618218702</v>
      </c>
      <c r="DP105" s="11">
        <v>6.7448379745842805E-3</v>
      </c>
      <c r="DQ105" s="11">
        <v>7.5561700652937894E-2</v>
      </c>
      <c r="DR105" s="11">
        <v>5.0322902419427907E-4</v>
      </c>
      <c r="DS105" s="11">
        <v>45.177575783341993</v>
      </c>
      <c r="DT105" s="10">
        <v>284.18318770315898</v>
      </c>
      <c r="DW105" s="50">
        <f t="shared" si="34"/>
        <v>0.1238935044909525</v>
      </c>
      <c r="DX105" s="25">
        <f t="shared" si="35"/>
        <v>3.6029325957564459E-2</v>
      </c>
      <c r="DY105" s="43">
        <f t="shared" si="36"/>
        <v>3.2180497984160819</v>
      </c>
      <c r="DZ105" s="43">
        <f t="shared" si="37"/>
        <v>0.93583731940744808</v>
      </c>
      <c r="EA105" s="45"/>
      <c r="EB105" s="45"/>
      <c r="EC105" s="47" t="str">
        <f t="shared" si="56"/>
        <v/>
      </c>
      <c r="ED105" s="48" t="str">
        <f t="shared" si="57"/>
        <v/>
      </c>
      <c r="EE105" s="24">
        <f t="shared" si="38"/>
        <v>0.20878120639387976</v>
      </c>
      <c r="EF105" s="25">
        <f t="shared" si="39"/>
        <v>5.4564258538924951E-2</v>
      </c>
      <c r="EG105" s="43">
        <f t="shared" si="40"/>
        <v>0.94471946267580609</v>
      </c>
      <c r="EH105" s="44">
        <f t="shared" si="41"/>
        <v>0.24689921999467873</v>
      </c>
      <c r="EI105" s="43">
        <f t="shared" si="42"/>
        <v>2.4342658215439347E-2</v>
      </c>
      <c r="EJ105" s="43">
        <f t="shared" si="43"/>
        <v>6.3618709716913207E-3</v>
      </c>
      <c r="EK105" s="47"/>
      <c r="EL105" s="47"/>
      <c r="EM105" s="47" t="str">
        <f t="shared" si="58"/>
        <v/>
      </c>
      <c r="EN105" s="48" t="str">
        <f t="shared" si="59"/>
        <v/>
      </c>
      <c r="EO105" s="24">
        <f t="shared" si="44"/>
        <v>0.7271026278251046</v>
      </c>
      <c r="EP105" s="25">
        <f t="shared" si="45"/>
        <v>0.25286925205268884</v>
      </c>
      <c r="EQ105" s="43">
        <f t="shared" si="46"/>
        <v>1.036876135066263</v>
      </c>
      <c r="ER105" s="44">
        <f t="shared" si="47"/>
        <v>0.36060121736839074</v>
      </c>
      <c r="ES105" s="43">
        <f t="shared" si="48"/>
        <v>0.3833563459764574</v>
      </c>
      <c r="ET105" s="43">
        <f t="shared" si="49"/>
        <v>0.13332235198582731</v>
      </c>
      <c r="EU105" s="47"/>
      <c r="EV105" s="47"/>
      <c r="EW105" s="47" t="str">
        <f t="shared" si="60"/>
        <v/>
      </c>
      <c r="EX105" s="48" t="str">
        <f t="shared" si="61"/>
        <v/>
      </c>
      <c r="EY105" s="24">
        <f t="shared" si="50"/>
        <v>0.81077670912246191</v>
      </c>
      <c r="EZ105" s="25">
        <f t="shared" si="51"/>
        <v>0.24467610723991903</v>
      </c>
      <c r="FA105" s="43">
        <f t="shared" si="52"/>
        <v>3.158768131705918</v>
      </c>
      <c r="FB105" s="43">
        <f t="shared" si="53"/>
        <v>0.95325270378799054</v>
      </c>
      <c r="FC105" s="43">
        <f t="shared" si="54"/>
        <v>0.30662223453152843</v>
      </c>
      <c r="FD105" s="43">
        <f t="shared" si="55"/>
        <v>9.2532424642020841E-2</v>
      </c>
      <c r="FE105" s="47"/>
      <c r="FF105" s="47"/>
      <c r="FG105" s="47" t="str">
        <f t="shared" si="62"/>
        <v/>
      </c>
      <c r="FH105" s="48" t="str">
        <f t="shared" si="63"/>
        <v/>
      </c>
    </row>
    <row r="106" spans="1:164" x14ac:dyDescent="0.35">
      <c r="A106" s="6" t="s">
        <v>135</v>
      </c>
      <c r="B106" s="11">
        <v>1.6861646468760199</v>
      </c>
      <c r="C106" s="11">
        <v>7.0431153911852493E-2</v>
      </c>
      <c r="D106" s="11">
        <v>1.7454868827155401</v>
      </c>
      <c r="E106" s="11">
        <v>2.0713289585630301E-2</v>
      </c>
      <c r="F106" s="11">
        <v>7.3856452819320492E-4</v>
      </c>
      <c r="G106" s="11">
        <v>6.1915133961269901E-2</v>
      </c>
      <c r="H106" s="11">
        <v>0.59919475851899195</v>
      </c>
      <c r="I106" s="11">
        <v>8.6964968361208594E-2</v>
      </c>
      <c r="J106" s="11">
        <v>3.8907005781452501E-2</v>
      </c>
      <c r="K106" s="11">
        <v>4.8914558517607301E-2</v>
      </c>
      <c r="L106" s="11">
        <v>12.816410456108001</v>
      </c>
      <c r="M106" s="11">
        <v>0.94372821055712297</v>
      </c>
      <c r="N106" s="11">
        <v>4.1257826151434897E-2</v>
      </c>
      <c r="O106" s="11">
        <v>2.4665447226711898</v>
      </c>
      <c r="P106" s="11">
        <v>0</v>
      </c>
      <c r="Q106" s="11">
        <v>0.201577812024508</v>
      </c>
      <c r="R106" s="11">
        <v>1.1360912072473001E-2</v>
      </c>
      <c r="S106" s="11">
        <v>1.11708922733858E-3</v>
      </c>
      <c r="T106" s="11">
        <v>0.20511470601815202</v>
      </c>
      <c r="U106" s="11">
        <v>0.15059446635670101</v>
      </c>
      <c r="V106" s="11">
        <v>8.6945990509335894E-2</v>
      </c>
      <c r="W106" s="11">
        <v>1.6196144691795999</v>
      </c>
      <c r="X106" s="11">
        <v>0.25113609469361803</v>
      </c>
      <c r="Y106" s="11">
        <v>2.5119682383760999E-2</v>
      </c>
      <c r="Z106" s="11">
        <v>0.28013023423801103</v>
      </c>
      <c r="AA106" s="11">
        <v>2.33334970678939E-4</v>
      </c>
      <c r="AB106" s="11">
        <v>7.3275859999223696E-5</v>
      </c>
      <c r="AC106" s="11">
        <v>7.6341927797700503E-3</v>
      </c>
      <c r="AD106" s="11">
        <v>2.25300206541483E-4</v>
      </c>
      <c r="AE106" s="11">
        <v>1.6155061355497199E-4</v>
      </c>
      <c r="AF106" s="11">
        <v>3.44706700939557E-5</v>
      </c>
      <c r="AG106" s="11">
        <v>2.1817168300322102E-2</v>
      </c>
      <c r="AH106" s="11">
        <v>0.250427759453965</v>
      </c>
      <c r="AI106" s="11">
        <v>5.9096523072791805E-2</v>
      </c>
      <c r="AJ106" s="11">
        <v>0.39645171061254397</v>
      </c>
      <c r="AK106" s="11">
        <v>0.525423402038108</v>
      </c>
      <c r="AL106" s="11">
        <v>6.0255613746642706E-2</v>
      </c>
      <c r="AM106" s="11">
        <v>4.7515894799347203E-2</v>
      </c>
      <c r="AN106" s="11">
        <v>6.670067544201911E-5</v>
      </c>
      <c r="AO106" s="11">
        <v>2.2771181762708501</v>
      </c>
      <c r="AP106" s="11">
        <v>3.8256608178747598E-2</v>
      </c>
      <c r="AQ106" s="11">
        <v>0.52576576943970099</v>
      </c>
      <c r="AR106" s="11">
        <v>1.8811722514236401E-3</v>
      </c>
      <c r="AS106" s="11">
        <v>9.2097052564106604E-3</v>
      </c>
      <c r="AT106" s="11">
        <v>8.2773203014683411E-3</v>
      </c>
      <c r="AU106" s="11">
        <v>0.83582048893936001</v>
      </c>
      <c r="AV106" s="11">
        <v>3.9909927995834503E-2</v>
      </c>
      <c r="AW106" s="11">
        <v>4.7165096857984899E-3</v>
      </c>
      <c r="AX106" s="11">
        <v>0.59363358092905194</v>
      </c>
      <c r="AY106" s="11">
        <v>6.7010108337040601E-3</v>
      </c>
      <c r="AZ106" s="11">
        <v>0</v>
      </c>
      <c r="BA106" s="11">
        <v>0.27083762271995399</v>
      </c>
      <c r="BB106" s="11">
        <v>0.191939394763875</v>
      </c>
      <c r="BC106" s="11">
        <v>0.106220379428396</v>
      </c>
      <c r="BD106" s="11">
        <v>2.5813889104524401</v>
      </c>
      <c r="BE106" s="11">
        <v>0.218909956161393</v>
      </c>
      <c r="BF106" s="11">
        <v>3.90601810375511E-2</v>
      </c>
      <c r="BG106" s="11">
        <v>1.43379957412547E-3</v>
      </c>
      <c r="BH106" s="11">
        <v>3.9196279732737802E-2</v>
      </c>
      <c r="BI106" s="11">
        <v>1.26325838894849E-2</v>
      </c>
      <c r="BJ106" s="11">
        <v>0</v>
      </c>
      <c r="BK106" s="11">
        <v>0.287350427338814</v>
      </c>
      <c r="BL106" s="11">
        <v>1.1868432435897799E-2</v>
      </c>
      <c r="BM106" s="11">
        <v>4.1753504468466202E-4</v>
      </c>
      <c r="BN106" s="11">
        <v>3.7690050064329697E-2</v>
      </c>
      <c r="BO106" s="11">
        <v>0.39084393191575201</v>
      </c>
      <c r="BP106" s="11">
        <v>6.0878087245232497E-4</v>
      </c>
      <c r="BQ106" s="11">
        <v>2.2826305424114399</v>
      </c>
      <c r="BR106" s="11">
        <v>7.7597420578713399E-4</v>
      </c>
      <c r="BS106" s="11">
        <v>11.533145384066099</v>
      </c>
      <c r="BT106" s="11">
        <v>3.7685988007222897</v>
      </c>
      <c r="BU106" s="11">
        <v>3.8738122763862104</v>
      </c>
      <c r="BV106" s="11">
        <v>6.1288272902413699</v>
      </c>
      <c r="BW106" s="11">
        <v>2.1858631266206898</v>
      </c>
      <c r="BX106" s="11">
        <v>5.36672800533995</v>
      </c>
      <c r="BY106" s="11">
        <v>6.4505528549891306E-2</v>
      </c>
      <c r="BZ106" s="11">
        <v>0.115959413969998</v>
      </c>
      <c r="CA106" s="11">
        <v>16.415505203088301</v>
      </c>
      <c r="CB106" s="11">
        <v>0.263280983369579</v>
      </c>
      <c r="CC106" s="11">
        <v>1.7440502862545799E-2</v>
      </c>
      <c r="CD106" s="11">
        <v>1.25011015138271E-3</v>
      </c>
      <c r="CE106" s="11">
        <v>2.64777828471383</v>
      </c>
      <c r="CF106" s="11">
        <v>3.72907083852003</v>
      </c>
      <c r="CG106" s="11">
        <v>7.6621978111514291E-2</v>
      </c>
      <c r="CH106" s="11">
        <v>6.0793596550492497E-2</v>
      </c>
      <c r="CI106" s="11">
        <v>5.1934637355123598</v>
      </c>
      <c r="CJ106" s="11">
        <v>1.3420228898759001E-2</v>
      </c>
      <c r="CK106" s="11">
        <v>1.1622749593549</v>
      </c>
      <c r="CL106" s="11">
        <v>1.13447352596351E-2</v>
      </c>
      <c r="CM106" s="11">
        <v>2.1391401684548499</v>
      </c>
      <c r="CN106" s="11">
        <v>1.48621941406666</v>
      </c>
      <c r="CO106" s="11">
        <v>2.0725981696129399</v>
      </c>
      <c r="CP106" s="11">
        <v>0.65360603562252306</v>
      </c>
      <c r="CQ106" s="11">
        <v>0</v>
      </c>
      <c r="CR106" s="11">
        <v>0.53401455607306703</v>
      </c>
      <c r="CS106" s="11">
        <v>10.8629143859145</v>
      </c>
      <c r="CT106" s="11">
        <v>1.98414753238002</v>
      </c>
      <c r="CU106" s="11">
        <v>2.6749687002993801</v>
      </c>
      <c r="CV106" s="11">
        <v>2.6762592452681999</v>
      </c>
      <c r="CW106" s="11">
        <v>33.3461821617651</v>
      </c>
      <c r="CX106" s="11">
        <v>0.49007246044785502</v>
      </c>
      <c r="CY106" s="11">
        <v>3.0678295876291801</v>
      </c>
      <c r="CZ106" s="11">
        <v>11.0962222148843</v>
      </c>
      <c r="DA106" s="11">
        <v>3.32187738454504</v>
      </c>
      <c r="DB106" s="11">
        <v>0.80875113007161803</v>
      </c>
      <c r="DC106" s="11">
        <v>5.29875406395624</v>
      </c>
      <c r="DD106" s="11">
        <v>3.4258097469870097</v>
      </c>
      <c r="DE106" s="11">
        <v>0.38491349399277497</v>
      </c>
      <c r="DF106" s="11">
        <v>0.189248959793722</v>
      </c>
      <c r="DG106" s="11">
        <v>4.1368340661861E-2</v>
      </c>
      <c r="DH106" s="11">
        <v>2.8860216194415504</v>
      </c>
      <c r="DI106" s="11">
        <v>0.95329677849474204</v>
      </c>
      <c r="DJ106" s="11">
        <v>2.1617985805723299</v>
      </c>
      <c r="DK106" s="11">
        <v>1.7898697651479899E-2</v>
      </c>
      <c r="DL106" s="10">
        <v>190.84819399575701</v>
      </c>
      <c r="DM106" s="11">
        <v>20.0956547653394</v>
      </c>
      <c r="DN106" s="11">
        <v>938.35143937472299</v>
      </c>
      <c r="DO106" s="11">
        <v>17.9838070261324</v>
      </c>
      <c r="DP106" s="11">
        <v>0.37878689886831901</v>
      </c>
      <c r="DQ106" s="11">
        <v>2.1628355330709601</v>
      </c>
      <c r="DR106" s="11">
        <v>2.4430305795396403E-6</v>
      </c>
      <c r="DS106" s="11">
        <v>49.801251843995495</v>
      </c>
      <c r="DT106" s="10">
        <v>1219.62197188092</v>
      </c>
      <c r="DW106" s="50">
        <f t="shared" si="34"/>
        <v>0.30003871716375297</v>
      </c>
      <c r="DX106" s="25">
        <f t="shared" si="35"/>
        <v>8.7253910404736137E-2</v>
      </c>
      <c r="DY106" s="43">
        <f t="shared" si="36"/>
        <v>7.7933022982358606</v>
      </c>
      <c r="DZ106" s="43">
        <f t="shared" si="37"/>
        <v>2.266361178034809</v>
      </c>
      <c r="EA106" s="45"/>
      <c r="EB106" s="45"/>
      <c r="EC106" s="47" t="str">
        <f t="shared" si="56"/>
        <v/>
      </c>
      <c r="ED106" s="48" t="str">
        <f t="shared" si="57"/>
        <v/>
      </c>
      <c r="EE106" s="24">
        <f t="shared" si="38"/>
        <v>0.5080190906459594</v>
      </c>
      <c r="EF106" s="25">
        <f t="shared" si="39"/>
        <v>0.13276906232843885</v>
      </c>
      <c r="EG106" s="43">
        <f t="shared" si="40"/>
        <v>2.2987486787420504</v>
      </c>
      <c r="EH106" s="44">
        <f t="shared" si="41"/>
        <v>0.60077015258864896</v>
      </c>
      <c r="EI106" s="43">
        <f t="shared" si="42"/>
        <v>5.9232031963559938E-2</v>
      </c>
      <c r="EJ106" s="43">
        <f t="shared" si="43"/>
        <v>1.5480090194269E-2</v>
      </c>
      <c r="EK106" s="47"/>
      <c r="EL106" s="47"/>
      <c r="EM106" s="47" t="str">
        <f t="shared" si="58"/>
        <v/>
      </c>
      <c r="EN106" s="48" t="str">
        <f t="shared" si="59"/>
        <v/>
      </c>
      <c r="EO106" s="24">
        <f t="shared" si="44"/>
        <v>1.1411515218230466</v>
      </c>
      <c r="EP106" s="25">
        <f t="shared" si="45"/>
        <v>0.3968657528653457</v>
      </c>
      <c r="EQ106" s="43">
        <f t="shared" si="46"/>
        <v>1.6273256816745769</v>
      </c>
      <c r="ER106" s="44">
        <f t="shared" si="47"/>
        <v>0.56594573066260956</v>
      </c>
      <c r="ES106" s="43">
        <f t="shared" si="48"/>
        <v>0.60165877672606072</v>
      </c>
      <c r="ET106" s="43">
        <f t="shared" si="49"/>
        <v>0.20924282080610263</v>
      </c>
      <c r="EU106" s="47"/>
      <c r="EV106" s="47"/>
      <c r="EW106" s="47" t="str">
        <f t="shared" si="60"/>
        <v/>
      </c>
      <c r="EX106" s="48" t="str">
        <f t="shared" si="61"/>
        <v/>
      </c>
      <c r="EY106" s="24">
        <f t="shared" si="50"/>
        <v>0.31486242001882181</v>
      </c>
      <c r="EZ106" s="25">
        <f t="shared" si="51"/>
        <v>9.501914692360687E-2</v>
      </c>
      <c r="FA106" s="43">
        <f t="shared" si="52"/>
        <v>1.2266970264892429</v>
      </c>
      <c r="FB106" s="43">
        <f t="shared" si="53"/>
        <v>0.37019249545171301</v>
      </c>
      <c r="FC106" s="43">
        <f t="shared" si="54"/>
        <v>0.11907571802434885</v>
      </c>
      <c r="FD106" s="43">
        <f t="shared" si="55"/>
        <v>3.5934657255423601E-2</v>
      </c>
      <c r="FE106" s="47"/>
      <c r="FF106" s="47"/>
      <c r="FG106" s="47" t="str">
        <f t="shared" si="62"/>
        <v/>
      </c>
      <c r="FH106" s="48" t="str">
        <f t="shared" si="63"/>
        <v/>
      </c>
    </row>
    <row r="107" spans="1:164" x14ac:dyDescent="0.35">
      <c r="A107" s="6" t="s">
        <v>136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8.5129566669503295E-7</v>
      </c>
      <c r="H107" s="11">
        <v>7.0791096580905108E-4</v>
      </c>
      <c r="I107" s="11">
        <v>2.7057664439671999E-5</v>
      </c>
      <c r="J107" s="11">
        <v>6.8806712837664193E-6</v>
      </c>
      <c r="K107" s="11">
        <v>7.1276046929723394E-6</v>
      </c>
      <c r="L107" s="11">
        <v>2.8989008892387801E-3</v>
      </c>
      <c r="M107" s="11">
        <v>1.7347369378262E-4</v>
      </c>
      <c r="N107" s="11">
        <v>9.1568651109200506E-5</v>
      </c>
      <c r="O107" s="11">
        <v>1.35669505832241E-3</v>
      </c>
      <c r="P107" s="11">
        <v>0</v>
      </c>
      <c r="Q107" s="11">
        <v>1.4616515148552802E-3</v>
      </c>
      <c r="R107" s="11">
        <v>2.1762437946149199E-3</v>
      </c>
      <c r="S107" s="11">
        <v>1.6288739808189601E-5</v>
      </c>
      <c r="T107" s="11">
        <v>5.06496989936205E-4</v>
      </c>
      <c r="U107" s="11">
        <v>1.3794467852484699E-3</v>
      </c>
      <c r="V107" s="11">
        <v>1.1401410874041799E-4</v>
      </c>
      <c r="W107" s="11">
        <v>2.96670486267983E-3</v>
      </c>
      <c r="X107" s="11">
        <v>3.8402369379434602E-4</v>
      </c>
      <c r="Y107" s="11">
        <v>0</v>
      </c>
      <c r="Z107" s="11">
        <v>6.7830489976142597E-4</v>
      </c>
      <c r="AA107" s="11">
        <v>3.55456548414834E-6</v>
      </c>
      <c r="AB107" s="11">
        <v>1.2041030860227499E-5</v>
      </c>
      <c r="AC107" s="11">
        <v>1.9063009469367199E-4</v>
      </c>
      <c r="AD107" s="11">
        <v>0</v>
      </c>
      <c r="AE107" s="11">
        <v>4.4774702462748899E-6</v>
      </c>
      <c r="AF107" s="11">
        <v>3.1910164688567701E-6</v>
      </c>
      <c r="AG107" s="11">
        <v>1.12106840748327E-4</v>
      </c>
      <c r="AH107" s="11">
        <v>9.0792177575665597E-4</v>
      </c>
      <c r="AI107" s="11">
        <v>1.3023633279743299E-4</v>
      </c>
      <c r="AJ107" s="11">
        <v>2.8113847256564298E-4</v>
      </c>
      <c r="AK107" s="11">
        <v>8.45895887804728E-4</v>
      </c>
      <c r="AL107" s="11">
        <v>4.3587592668227498E-5</v>
      </c>
      <c r="AM107" s="11">
        <v>4.2273804208611999E-4</v>
      </c>
      <c r="AN107" s="11">
        <v>3.5843919344285903E-6</v>
      </c>
      <c r="AO107" s="11">
        <v>1.17437185402876E-3</v>
      </c>
      <c r="AP107" s="11">
        <v>1.3796861849213899E-4</v>
      </c>
      <c r="AQ107" s="11">
        <v>4.2313703099269097E-4</v>
      </c>
      <c r="AR107" s="11">
        <v>2.7342416958343999E-4</v>
      </c>
      <c r="AS107" s="11">
        <v>2.2455738079768802E-4</v>
      </c>
      <c r="AT107" s="11">
        <v>2.7926151576326201E-4</v>
      </c>
      <c r="AU107" s="11">
        <v>3.2164372313946902E-3</v>
      </c>
      <c r="AV107" s="11">
        <v>3.6859907244280902E-4</v>
      </c>
      <c r="AW107" s="11">
        <v>1.06126807474101E-4</v>
      </c>
      <c r="AX107" s="11">
        <v>5.0816036933583396E-4</v>
      </c>
      <c r="AY107" s="11">
        <v>4.8703560532348506E-6</v>
      </c>
      <c r="AZ107" s="11">
        <v>0</v>
      </c>
      <c r="BA107" s="11">
        <v>3.35130351232507E-4</v>
      </c>
      <c r="BB107" s="11">
        <v>5.2986594454921003E-4</v>
      </c>
      <c r="BC107" s="11">
        <v>3.71724114933329E-4</v>
      </c>
      <c r="BD107" s="11">
        <v>3.2191818036841002E-4</v>
      </c>
      <c r="BE107" s="11">
        <v>2.37208854549248E-4</v>
      </c>
      <c r="BF107" s="11">
        <v>2.5085867410114802E-4</v>
      </c>
      <c r="BG107" s="11">
        <v>2.65743569364765E-4</v>
      </c>
      <c r="BH107" s="11">
        <v>1.4619816042886601E-3</v>
      </c>
      <c r="BI107" s="11">
        <v>1.8660465822703401E-4</v>
      </c>
      <c r="BJ107" s="11">
        <v>0</v>
      </c>
      <c r="BK107" s="11">
        <v>2.36711381809646E-3</v>
      </c>
      <c r="BL107" s="11">
        <v>2.06478085860918E-4</v>
      </c>
      <c r="BM107" s="11">
        <v>3.6254686223653499E-5</v>
      </c>
      <c r="BN107" s="11">
        <v>9.7221817978135404E-5</v>
      </c>
      <c r="BO107" s="11">
        <v>1.04349086639175E-3</v>
      </c>
      <c r="BP107" s="11">
        <v>1.3516086633526801E-4</v>
      </c>
      <c r="BQ107" s="11">
        <v>9.3642389669857195E-5</v>
      </c>
      <c r="BR107" s="11">
        <v>1.2625779469642001E-4</v>
      </c>
      <c r="BS107" s="11">
        <v>2.6334248506114299E-3</v>
      </c>
      <c r="BT107" s="11">
        <v>5.3283421839301107E-4</v>
      </c>
      <c r="BU107" s="11">
        <v>6.5647099945765795E-4</v>
      </c>
      <c r="BV107" s="11">
        <v>5.5507564424476102E-3</v>
      </c>
      <c r="BW107" s="11">
        <v>3.5014019526385901E-2</v>
      </c>
      <c r="BX107" s="11">
        <v>2.8331563593142699E-2</v>
      </c>
      <c r="BY107" s="11">
        <v>2.7503294105841801E-3</v>
      </c>
      <c r="BZ107" s="11">
        <v>2.6935336846003501E-3</v>
      </c>
      <c r="CA107" s="11">
        <v>3.1251880053781702E-3</v>
      </c>
      <c r="CB107" s="11">
        <v>7.2572829023891496E-4</v>
      </c>
      <c r="CC107" s="11">
        <v>2.6715412573043699E-4</v>
      </c>
      <c r="CD107" s="11">
        <v>2.6885317761580802E-4</v>
      </c>
      <c r="CE107" s="11">
        <v>4.7136371000939996E-3</v>
      </c>
      <c r="CF107" s="11">
        <v>1.9974121066356899E-3</v>
      </c>
      <c r="CG107" s="11">
        <v>7.2352788276891398E-3</v>
      </c>
      <c r="CH107" s="11">
        <v>2.4614547275914501E-4</v>
      </c>
      <c r="CI107" s="11">
        <v>0</v>
      </c>
      <c r="CJ107" s="11">
        <v>1.8698395748561901E-3</v>
      </c>
      <c r="CK107" s="11">
        <v>4.8907505864334004E-2</v>
      </c>
      <c r="CL107" s="11">
        <v>2.7863903551329598E-4</v>
      </c>
      <c r="CM107" s="11">
        <v>0.33054276191402199</v>
      </c>
      <c r="CN107" s="11">
        <v>0.28614170900371499</v>
      </c>
      <c r="CO107" s="11">
        <v>2.9260481599090501E-2</v>
      </c>
      <c r="CP107" s="11">
        <v>3.1180206498635497E-3</v>
      </c>
      <c r="CQ107" s="11">
        <v>0</v>
      </c>
      <c r="CR107" s="11">
        <v>3.1078705678637898E-3</v>
      </c>
      <c r="CS107" s="11">
        <v>6.954243916418551E-2</v>
      </c>
      <c r="CT107" s="11">
        <v>3.5901199439017401E-2</v>
      </c>
      <c r="CU107" s="11">
        <v>3.2243387707723399E-2</v>
      </c>
      <c r="CV107" s="11">
        <v>3.5111349506470502E-3</v>
      </c>
      <c r="CW107" s="11">
        <v>0.13808809997117699</v>
      </c>
      <c r="CX107" s="11">
        <v>6.4707247690131402E-3</v>
      </c>
      <c r="CY107" s="11">
        <v>5.14640273090494E-2</v>
      </c>
      <c r="CZ107" s="11">
        <v>4.3714310435543399E-2</v>
      </c>
      <c r="DA107" s="11">
        <v>1.4498117132561199E-2</v>
      </c>
      <c r="DB107" s="11">
        <v>4.1481085839774395E-3</v>
      </c>
      <c r="DC107" s="11">
        <v>1.41853654113267E-2</v>
      </c>
      <c r="DD107" s="11">
        <v>1.4403075018019101E-2</v>
      </c>
      <c r="DE107" s="11">
        <v>5.3149463341195498E-3</v>
      </c>
      <c r="DF107" s="11">
        <v>2.0818779508900501E-3</v>
      </c>
      <c r="DG107" s="11">
        <v>5.2528358803512101E-4</v>
      </c>
      <c r="DH107" s="11">
        <v>2.18880158858275E-4</v>
      </c>
      <c r="DI107" s="11">
        <v>7.4969274175424802E-4</v>
      </c>
      <c r="DJ107" s="11">
        <v>1.09750325129394E-2</v>
      </c>
      <c r="DK107" s="11">
        <v>1.59210701117023E-3</v>
      </c>
      <c r="DL107" s="10">
        <v>1.28229528431216</v>
      </c>
      <c r="DM107" s="11">
        <v>0</v>
      </c>
      <c r="DN107" s="11">
        <v>139.04672985572498</v>
      </c>
      <c r="DO107" s="11">
        <v>3.1998392771062201</v>
      </c>
      <c r="DP107" s="11">
        <v>7.5505943995862607E-2</v>
      </c>
      <c r="DQ107" s="11">
        <v>0.74216665236991397</v>
      </c>
      <c r="DR107" s="11">
        <v>4.07033506706854E-7</v>
      </c>
      <c r="DS107" s="11">
        <v>0.65509159387889793</v>
      </c>
      <c r="DT107" s="10">
        <v>145.00162901442201</v>
      </c>
      <c r="DW107" s="50">
        <f t="shared" si="34"/>
        <v>6.85094471293342E-5</v>
      </c>
      <c r="DX107" s="25">
        <f t="shared" si="35"/>
        <v>1.9923152645791578E-5</v>
      </c>
      <c r="DY107" s="43">
        <f t="shared" si="36"/>
        <v>1.7794864503187175E-3</v>
      </c>
      <c r="DZ107" s="43">
        <f t="shared" si="37"/>
        <v>5.1749038514189755E-4</v>
      </c>
      <c r="EA107" s="45"/>
      <c r="EB107" s="45"/>
      <c r="EC107" s="47" t="str">
        <f t="shared" si="56"/>
        <v/>
      </c>
      <c r="ED107" s="48" t="str">
        <f t="shared" si="57"/>
        <v/>
      </c>
      <c r="EE107" s="24">
        <f t="shared" si="38"/>
        <v>7.1827745378783112E-5</v>
      </c>
      <c r="EF107" s="25">
        <f t="shared" si="39"/>
        <v>1.8771937076185427E-5</v>
      </c>
      <c r="EG107" s="43">
        <f t="shared" si="40"/>
        <v>3.2501521660643001E-4</v>
      </c>
      <c r="EH107" s="44">
        <f t="shared" si="41"/>
        <v>8.4941621970232098E-5</v>
      </c>
      <c r="EI107" s="43">
        <f t="shared" si="42"/>
        <v>8.3746917950205656E-6</v>
      </c>
      <c r="EJ107" s="43">
        <f t="shared" si="43"/>
        <v>2.1886972308476468E-6</v>
      </c>
      <c r="EK107" s="47"/>
      <c r="EL107" s="47"/>
      <c r="EM107" s="47" t="str">
        <f t="shared" si="58"/>
        <v/>
      </c>
      <c r="EN107" s="48" t="str">
        <f t="shared" si="59"/>
        <v/>
      </c>
      <c r="EO107" s="24">
        <f t="shared" si="44"/>
        <v>1.9338388817401636E-4</v>
      </c>
      <c r="EP107" s="25">
        <f t="shared" si="45"/>
        <v>6.7254383755805674E-5</v>
      </c>
      <c r="EQ107" s="43">
        <f t="shared" si="46"/>
        <v>2.7577281511653658E-4</v>
      </c>
      <c r="ER107" s="44">
        <f t="shared" si="47"/>
        <v>9.5907321506417086E-5</v>
      </c>
      <c r="ES107" s="43">
        <f t="shared" si="48"/>
        <v>1.0195939046852544E-4</v>
      </c>
      <c r="ET107" s="43">
        <f t="shared" si="49"/>
        <v>3.5459086270453835E-5</v>
      </c>
      <c r="EU107" s="47"/>
      <c r="EV107" s="47"/>
      <c r="EW107" s="47" t="str">
        <f t="shared" si="60"/>
        <v/>
      </c>
      <c r="EX107" s="48" t="str">
        <f t="shared" si="61"/>
        <v/>
      </c>
      <c r="EY107" s="24">
        <f t="shared" si="50"/>
        <v>2.8516460386915067E-4</v>
      </c>
      <c r="EZ107" s="25">
        <f t="shared" si="51"/>
        <v>8.6056943190728296E-5</v>
      </c>
      <c r="FA107" s="43">
        <f t="shared" si="52"/>
        <v>1.1109949914167561E-3</v>
      </c>
      <c r="FB107" s="43">
        <f t="shared" si="53"/>
        <v>3.3527594787116736E-4</v>
      </c>
      <c r="FC107" s="43">
        <f t="shared" si="54"/>
        <v>1.0784449906349034E-4</v>
      </c>
      <c r="FD107" s="43">
        <f t="shared" si="55"/>
        <v>3.2545301216969655E-5</v>
      </c>
      <c r="FE107" s="47"/>
      <c r="FF107" s="47"/>
      <c r="FG107" s="47" t="str">
        <f t="shared" si="62"/>
        <v/>
      </c>
      <c r="FH107" s="48" t="str">
        <f t="shared" si="63"/>
        <v/>
      </c>
    </row>
    <row r="108" spans="1:164" x14ac:dyDescent="0.35">
      <c r="A108" s="6" t="s">
        <v>137</v>
      </c>
      <c r="B108" s="11">
        <v>4.8511709616036298E-2</v>
      </c>
      <c r="C108" s="11">
        <v>0</v>
      </c>
      <c r="D108" s="11">
        <v>1.63397805771665E-2</v>
      </c>
      <c r="E108" s="11">
        <v>3.1521968723616099E-3</v>
      </c>
      <c r="F108" s="11">
        <v>0</v>
      </c>
      <c r="G108" s="11">
        <v>8.3276414000217902E-3</v>
      </c>
      <c r="H108" s="11">
        <v>0.11077599515432199</v>
      </c>
      <c r="I108" s="11">
        <v>3.9192637107450697E-2</v>
      </c>
      <c r="J108" s="11">
        <v>5.9537582162753596E-3</v>
      </c>
      <c r="K108" s="11">
        <v>2.05466432700054E-2</v>
      </c>
      <c r="L108" s="11">
        <v>4.8245575545675106</v>
      </c>
      <c r="M108" s="11">
        <v>0.354908546813132</v>
      </c>
      <c r="N108" s="11">
        <v>9.0566970133391198E-2</v>
      </c>
      <c r="O108" s="11">
        <v>0.327058076801931</v>
      </c>
      <c r="P108" s="11">
        <v>0</v>
      </c>
      <c r="Q108" s="11">
        <v>0.12920274550681901</v>
      </c>
      <c r="R108" s="11">
        <v>2.4658061162396001E-3</v>
      </c>
      <c r="S108" s="11">
        <v>1.7853540149655699E-5</v>
      </c>
      <c r="T108" s="11">
        <v>1.11230865265279E-2</v>
      </c>
      <c r="U108" s="11">
        <v>0.395536845857138</v>
      </c>
      <c r="V108" s="11">
        <v>9.1914185353784914E-3</v>
      </c>
      <c r="W108" s="11">
        <v>8.9165570347048709E-2</v>
      </c>
      <c r="X108" s="11">
        <v>9.2369990920505504E-2</v>
      </c>
      <c r="Y108" s="11">
        <v>7.8486657459093999E-4</v>
      </c>
      <c r="Z108" s="11">
        <v>0.41031047498552403</v>
      </c>
      <c r="AA108" s="11">
        <v>4.9645738442327404E-6</v>
      </c>
      <c r="AB108" s="11">
        <v>1.32136796719911E-5</v>
      </c>
      <c r="AC108" s="11">
        <v>7.6568151882808796E-3</v>
      </c>
      <c r="AD108" s="11">
        <v>0</v>
      </c>
      <c r="AE108" s="11">
        <v>1.8276064572170501E-3</v>
      </c>
      <c r="AF108" s="11">
        <v>5.1706005140933595E-4</v>
      </c>
      <c r="AG108" s="11">
        <v>2.8445300198977699E-2</v>
      </c>
      <c r="AH108" s="11">
        <v>0.34092524887324199</v>
      </c>
      <c r="AI108" s="11">
        <v>0.101853163782755</v>
      </c>
      <c r="AJ108" s="11">
        <v>0.20644931381933998</v>
      </c>
      <c r="AK108" s="11">
        <v>1.3225114870694001E-2</v>
      </c>
      <c r="AL108" s="11">
        <v>5.0899781624980898E-2</v>
      </c>
      <c r="AM108" s="11">
        <v>0.54584371659930697</v>
      </c>
      <c r="AN108" s="11">
        <v>3.9755369468753097E-6</v>
      </c>
      <c r="AO108" s="11">
        <v>0.43920078749390601</v>
      </c>
      <c r="AP108" s="11">
        <v>1.36064801572706E-2</v>
      </c>
      <c r="AQ108" s="11">
        <v>0.73624245869742699</v>
      </c>
      <c r="AR108" s="11">
        <v>7.0915615158017795E-2</v>
      </c>
      <c r="AS108" s="11">
        <v>2.9938878545302E-2</v>
      </c>
      <c r="AT108" s="11">
        <v>1.3018736135832802E-3</v>
      </c>
      <c r="AU108" s="11">
        <v>1.3488837970927801</v>
      </c>
      <c r="AV108" s="11">
        <v>0.27079584713983901</v>
      </c>
      <c r="AW108" s="11">
        <v>6.7961021085437097E-3</v>
      </c>
      <c r="AX108" s="11">
        <v>3.44348687360563E-2</v>
      </c>
      <c r="AY108" s="11">
        <v>1.21997880123709E-4</v>
      </c>
      <c r="AZ108" s="11">
        <v>0</v>
      </c>
      <c r="BA108" s="11">
        <v>0.57440582523781303</v>
      </c>
      <c r="BB108" s="11">
        <v>0.16671016696723098</v>
      </c>
      <c r="BC108" s="11">
        <v>0.17033453422686698</v>
      </c>
      <c r="BD108" s="11">
        <v>2.2897462790937699</v>
      </c>
      <c r="BE108" s="11">
        <v>8.9486123885292201E-2</v>
      </c>
      <c r="BF108" s="11">
        <v>2.6156665734485799E-3</v>
      </c>
      <c r="BG108" s="11">
        <v>2.8963710460594698E-4</v>
      </c>
      <c r="BH108" s="11">
        <v>0.123327542680531</v>
      </c>
      <c r="BI108" s="11">
        <v>2.2277346762361001E-2</v>
      </c>
      <c r="BJ108" s="11">
        <v>0</v>
      </c>
      <c r="BK108" s="11">
        <v>0.67433654122270403</v>
      </c>
      <c r="BL108" s="11">
        <v>5.52393306220565E-2</v>
      </c>
      <c r="BM108" s="11">
        <v>1.2692810763874301E-2</v>
      </c>
      <c r="BN108" s="11">
        <v>6.4922113148266292E-2</v>
      </c>
      <c r="BO108" s="11">
        <v>0.49806378541597102</v>
      </c>
      <c r="BP108" s="11">
        <v>4.4851952004594207E-3</v>
      </c>
      <c r="BQ108" s="11">
        <v>0.53379651064158407</v>
      </c>
      <c r="BR108" s="11">
        <v>0.23223909200528201</v>
      </c>
      <c r="BS108" s="11">
        <v>1.7700282870420299</v>
      </c>
      <c r="BT108" s="11">
        <v>0.85985783355864298</v>
      </c>
      <c r="BU108" s="11">
        <v>1.0198955055176699</v>
      </c>
      <c r="BV108" s="11">
        <v>5.9134302101219696</v>
      </c>
      <c r="BW108" s="11">
        <v>1.9921535999173301</v>
      </c>
      <c r="BX108" s="11">
        <v>3.12105060683316</v>
      </c>
      <c r="BY108" s="11">
        <v>0.23368410056018701</v>
      </c>
      <c r="BZ108" s="11">
        <v>0.63882203416234606</v>
      </c>
      <c r="CA108" s="11">
        <v>1.2324473378330398</v>
      </c>
      <c r="CB108" s="11">
        <v>2.3545710174785701E-2</v>
      </c>
      <c r="CC108" s="11">
        <v>1.8789879226693503E-2</v>
      </c>
      <c r="CD108" s="11">
        <v>1.3762169853773799E-2</v>
      </c>
      <c r="CE108" s="11">
        <v>0.81922545965150995</v>
      </c>
      <c r="CF108" s="11">
        <v>1.32928120427801</v>
      </c>
      <c r="CG108" s="11">
        <v>7.8843877054013897E-3</v>
      </c>
      <c r="CH108" s="11">
        <v>0.243693085708655</v>
      </c>
      <c r="CI108" s="11">
        <v>5.4242775229889906E-3</v>
      </c>
      <c r="CJ108" s="11">
        <v>2.0378394043008901E-3</v>
      </c>
      <c r="CK108" s="11">
        <v>5.3335002990739497E-2</v>
      </c>
      <c r="CL108" s="11">
        <v>1.2095445639441598E-2</v>
      </c>
      <c r="CM108" s="11">
        <v>1.2619408578649001</v>
      </c>
      <c r="CN108" s="11">
        <v>0.512741655057396</v>
      </c>
      <c r="CO108" s="11">
        <v>0.176678483276245</v>
      </c>
      <c r="CP108" s="11">
        <v>1.2014643742028801</v>
      </c>
      <c r="CQ108" s="11">
        <v>0.11986335581007899</v>
      </c>
      <c r="CR108" s="11">
        <v>1.6750866209245301</v>
      </c>
      <c r="CS108" s="11">
        <v>6.9376990567334795</v>
      </c>
      <c r="CT108" s="11">
        <v>1.1699482178368401</v>
      </c>
      <c r="CU108" s="11">
        <v>1.46681454045655</v>
      </c>
      <c r="CV108" s="11">
        <v>1.39309712354256</v>
      </c>
      <c r="CW108" s="11">
        <v>4.3149955410260992</v>
      </c>
      <c r="CX108" s="11">
        <v>4.76656634751755E-2</v>
      </c>
      <c r="CY108" s="11">
        <v>0.90044654180531403</v>
      </c>
      <c r="CZ108" s="11">
        <v>3.08496648208971</v>
      </c>
      <c r="DA108" s="11">
        <v>0.92823132011554799</v>
      </c>
      <c r="DB108" s="11">
        <v>0.25705600260782602</v>
      </c>
      <c r="DC108" s="11">
        <v>3.29598693109343</v>
      </c>
      <c r="DD108" s="11">
        <v>2.0721650858026699</v>
      </c>
      <c r="DE108" s="11">
        <v>0.71232838049444502</v>
      </c>
      <c r="DF108" s="11">
        <v>0.85626313992587899</v>
      </c>
      <c r="DG108" s="11">
        <v>0.201506133070252</v>
      </c>
      <c r="DH108" s="11">
        <v>0.83065515829607406</v>
      </c>
      <c r="DI108" s="11">
        <v>1.5711783165901101</v>
      </c>
      <c r="DJ108" s="11">
        <v>1.86382282576063</v>
      </c>
      <c r="DK108" s="11">
        <v>2.32333070351049E-2</v>
      </c>
      <c r="DL108" s="10">
        <v>72.941211745467598</v>
      </c>
      <c r="DM108" s="11">
        <v>2.9874964476889398</v>
      </c>
      <c r="DN108" s="11">
        <v>282.220899433895</v>
      </c>
      <c r="DO108" s="11">
        <v>1.2280258848187999</v>
      </c>
      <c r="DP108" s="11">
        <v>8.1609018686633006E-2</v>
      </c>
      <c r="DQ108" s="11">
        <v>0.23885367638828697</v>
      </c>
      <c r="DR108" s="11">
        <v>-1.2173723732101599E-6</v>
      </c>
      <c r="DS108" s="11">
        <v>26.415912810299002</v>
      </c>
      <c r="DT108" s="10">
        <v>386.11400779987196</v>
      </c>
      <c r="DW108" s="50">
        <f t="shared" si="34"/>
        <v>4.6047890571237253E-2</v>
      </c>
      <c r="DX108" s="25">
        <f t="shared" si="35"/>
        <v>1.3391133505070254E-2</v>
      </c>
      <c r="DY108" s="43">
        <f t="shared" si="36"/>
        <v>1.1960627442020355</v>
      </c>
      <c r="DZ108" s="43">
        <f t="shared" si="37"/>
        <v>0.34782561566576015</v>
      </c>
      <c r="EA108" s="45"/>
      <c r="EB108" s="45"/>
      <c r="EC108" s="47" t="str">
        <f t="shared" si="56"/>
        <v/>
      </c>
      <c r="ED108" s="48" t="str">
        <f t="shared" si="57"/>
        <v/>
      </c>
      <c r="EE108" s="24">
        <f t="shared" si="38"/>
        <v>0.11591156761116221</v>
      </c>
      <c r="EF108" s="25">
        <f t="shared" si="39"/>
        <v>3.0293094153578639E-2</v>
      </c>
      <c r="EG108" s="43">
        <f t="shared" si="40"/>
        <v>0.52449124019784166</v>
      </c>
      <c r="EH108" s="44">
        <f t="shared" si="41"/>
        <v>0.13707400261671895</v>
      </c>
      <c r="EI108" s="43">
        <f t="shared" si="42"/>
        <v>1.3514605659721984E-2</v>
      </c>
      <c r="EJ108" s="43">
        <f t="shared" si="43"/>
        <v>3.5319962462402239E-3</v>
      </c>
      <c r="EK108" s="47"/>
      <c r="EL108" s="47"/>
      <c r="EM108" s="47" t="str">
        <f t="shared" si="58"/>
        <v/>
      </c>
      <c r="EN108" s="48" t="str">
        <f t="shared" si="59"/>
        <v/>
      </c>
      <c r="EO108" s="24">
        <f t="shared" si="44"/>
        <v>0.30044184518608319</v>
      </c>
      <c r="EP108" s="25">
        <f t="shared" si="45"/>
        <v>0.10448663196938524</v>
      </c>
      <c r="EQ108" s="43">
        <f t="shared" si="46"/>
        <v>0.42844155326537325</v>
      </c>
      <c r="ER108" s="44">
        <f t="shared" si="47"/>
        <v>0.14900193036926684</v>
      </c>
      <c r="ES108" s="43">
        <f t="shared" si="48"/>
        <v>0.15840444462905387</v>
      </c>
      <c r="ET108" s="43">
        <f t="shared" si="49"/>
        <v>5.5089353142601064E-2</v>
      </c>
      <c r="EU108" s="47"/>
      <c r="EV108" s="47"/>
      <c r="EW108" s="47" t="str">
        <f t="shared" si="60"/>
        <v/>
      </c>
      <c r="EX108" s="48" t="str">
        <f t="shared" si="61"/>
        <v/>
      </c>
      <c r="EY108" s="24">
        <f t="shared" si="50"/>
        <v>0.30379660877963588</v>
      </c>
      <c r="EZ108" s="25">
        <f t="shared" si="51"/>
        <v>9.1679707609438305E-2</v>
      </c>
      <c r="FA108" s="43">
        <f t="shared" si="52"/>
        <v>1.1835848705768632</v>
      </c>
      <c r="FB108" s="43">
        <f t="shared" si="53"/>
        <v>0.35718211372185465</v>
      </c>
      <c r="FC108" s="43">
        <f t="shared" si="54"/>
        <v>0.11489081269728821</v>
      </c>
      <c r="FD108" s="43">
        <f t="shared" si="55"/>
        <v>3.4671736980245664E-2</v>
      </c>
      <c r="FE108" s="47"/>
      <c r="FF108" s="47"/>
      <c r="FG108" s="47" t="str">
        <f t="shared" si="62"/>
        <v/>
      </c>
      <c r="FH108" s="48" t="str">
        <f t="shared" si="63"/>
        <v/>
      </c>
    </row>
    <row r="109" spans="1:164" x14ac:dyDescent="0.35">
      <c r="A109" s="6" t="s">
        <v>138</v>
      </c>
      <c r="B109" s="11">
        <v>1.8911746103369301E-3</v>
      </c>
      <c r="C109" s="11">
        <v>3.1644574612501599E-4</v>
      </c>
      <c r="D109" s="11">
        <v>4.8292951876823399E-4</v>
      </c>
      <c r="E109" s="11">
        <v>4.0145146107508995E-6</v>
      </c>
      <c r="F109" s="11">
        <v>2.97142635392886E-6</v>
      </c>
      <c r="G109" s="11">
        <v>4.16144273273504E-6</v>
      </c>
      <c r="H109" s="11">
        <v>1.99702218199733E-4</v>
      </c>
      <c r="I109" s="11">
        <v>6.5112478489413801E-6</v>
      </c>
      <c r="J109" s="11">
        <v>1.7113108064886599E-6</v>
      </c>
      <c r="K109" s="11">
        <v>1.7234929548096598E-5</v>
      </c>
      <c r="L109" s="11">
        <v>1.4216803909882598E-3</v>
      </c>
      <c r="M109" s="11">
        <v>4.10654957261362E-5</v>
      </c>
      <c r="N109" s="11">
        <v>1.8200505411198002E-5</v>
      </c>
      <c r="O109" s="11">
        <v>4.3134027951302794E-3</v>
      </c>
      <c r="P109" s="11">
        <v>0</v>
      </c>
      <c r="Q109" s="11">
        <v>1.0112121969795499E-3</v>
      </c>
      <c r="R109" s="11">
        <v>1.21635402378262E-3</v>
      </c>
      <c r="S109" s="11">
        <v>7.2318137315061004E-6</v>
      </c>
      <c r="T109" s="11">
        <v>3.0868880277135601E-4</v>
      </c>
      <c r="U109" s="11">
        <v>4.9136899731234398E-4</v>
      </c>
      <c r="V109" s="11">
        <v>7.9715927897773095E-5</v>
      </c>
      <c r="W109" s="11">
        <v>1.1209029042615699E-3</v>
      </c>
      <c r="X109" s="11">
        <v>7.7280360746638608E-5</v>
      </c>
      <c r="Y109" s="11">
        <v>4.0310367879292999E-5</v>
      </c>
      <c r="Z109" s="11">
        <v>2.5389561697911002E-4</v>
      </c>
      <c r="AA109" s="11">
        <v>1.24114346105819E-5</v>
      </c>
      <c r="AB109" s="11">
        <v>1.74180322948974E-5</v>
      </c>
      <c r="AC109" s="11">
        <v>4.7855094926755497E-5</v>
      </c>
      <c r="AD109" s="11">
        <v>0</v>
      </c>
      <c r="AE109" s="11">
        <v>1.0422620229353E-6</v>
      </c>
      <c r="AF109" s="11">
        <v>6.2673945625373999E-7</v>
      </c>
      <c r="AG109" s="11">
        <v>2.8482281749312799E-4</v>
      </c>
      <c r="AH109" s="11">
        <v>5.0506482524065603E-4</v>
      </c>
      <c r="AI109" s="11">
        <v>9.2777889965387704E-5</v>
      </c>
      <c r="AJ109" s="11">
        <v>6.5399939889481906E-5</v>
      </c>
      <c r="AK109" s="11">
        <v>1.56367310304274E-4</v>
      </c>
      <c r="AL109" s="11">
        <v>1.0244047611833899E-5</v>
      </c>
      <c r="AM109" s="11">
        <v>8.395991443113109E-5</v>
      </c>
      <c r="AN109" s="11">
        <v>2.6503579645835397E-6</v>
      </c>
      <c r="AO109" s="11">
        <v>2.96168065593612E-4</v>
      </c>
      <c r="AP109" s="11">
        <v>2.28082055525121E-5</v>
      </c>
      <c r="AQ109" s="11">
        <v>1.2531681454558801E-4</v>
      </c>
      <c r="AR109" s="11">
        <v>4.18904229990764E-5</v>
      </c>
      <c r="AS109" s="11">
        <v>4.5547201380947599E-5</v>
      </c>
      <c r="AT109" s="11">
        <v>4.9164411389096798E-5</v>
      </c>
      <c r="AU109" s="11">
        <v>7.9503722789748307E-4</v>
      </c>
      <c r="AV109" s="11">
        <v>8.4810270878073589E-5</v>
      </c>
      <c r="AW109" s="11">
        <v>6.8183358122794001E-5</v>
      </c>
      <c r="AX109" s="11">
        <v>2.5947302560320204E-4</v>
      </c>
      <c r="AY109" s="11">
        <v>2.5153744738233699E-4</v>
      </c>
      <c r="AZ109" s="11">
        <v>0</v>
      </c>
      <c r="BA109" s="11">
        <v>1.0812193385495301E-4</v>
      </c>
      <c r="BB109" s="11">
        <v>1.0500719130502899E-4</v>
      </c>
      <c r="BC109" s="11">
        <v>7.9740753498715603E-5</v>
      </c>
      <c r="BD109" s="11">
        <v>1.733153463578E-4</v>
      </c>
      <c r="BE109" s="11">
        <v>4.6819507081720404E-5</v>
      </c>
      <c r="BF109" s="11">
        <v>4.5628483731868795E-5</v>
      </c>
      <c r="BG109" s="11">
        <v>5.3707542575937195E-5</v>
      </c>
      <c r="BH109" s="11">
        <v>2.3660987325840099E-4</v>
      </c>
      <c r="BI109" s="11">
        <v>3.2528374679884304E-5</v>
      </c>
      <c r="BJ109" s="11">
        <v>0</v>
      </c>
      <c r="BK109" s="11">
        <v>4.16511900055823E-4</v>
      </c>
      <c r="BL109" s="11">
        <v>5.9327762237198601E-5</v>
      </c>
      <c r="BM109" s="11">
        <v>1.5699996598915101E-5</v>
      </c>
      <c r="BN109" s="11">
        <v>2.72124371444204E-5</v>
      </c>
      <c r="BO109" s="11">
        <v>3.2332797190857097E-4</v>
      </c>
      <c r="BP109" s="11">
        <v>2.0165335733253401E-5</v>
      </c>
      <c r="BQ109" s="11">
        <v>3.3962693823769201E-4</v>
      </c>
      <c r="BR109" s="11">
        <v>4.8292595551108806E-5</v>
      </c>
      <c r="BS109" s="11">
        <v>1.2471313620115599E-3</v>
      </c>
      <c r="BT109" s="11">
        <v>4.0186605403702997E-4</v>
      </c>
      <c r="BU109" s="11">
        <v>3.70514693067898E-4</v>
      </c>
      <c r="BV109" s="11">
        <v>2.7081339318025398E-3</v>
      </c>
      <c r="BW109" s="11">
        <v>5.4501182022443301E-3</v>
      </c>
      <c r="BX109" s="11">
        <v>5.4622218874298195E-3</v>
      </c>
      <c r="BY109" s="11">
        <v>5.7044648139301503E-4</v>
      </c>
      <c r="BZ109" s="11">
        <v>1.1870328183809899E-3</v>
      </c>
      <c r="CA109" s="11">
        <v>5.9620080442353502E-4</v>
      </c>
      <c r="CB109" s="11">
        <v>2.2900005112594499E-4</v>
      </c>
      <c r="CC109" s="11">
        <v>4.0459616130073996E-5</v>
      </c>
      <c r="CD109" s="11">
        <v>7.0862952713956703E-5</v>
      </c>
      <c r="CE109" s="11">
        <v>8.2530778258106099E-4</v>
      </c>
      <c r="CF109" s="11">
        <v>3.4322596195043099E-4</v>
      </c>
      <c r="CG109" s="11">
        <v>1.0831222205248199E-3</v>
      </c>
      <c r="CH109" s="11">
        <v>4.6834033127864498E-5</v>
      </c>
      <c r="CI109" s="11">
        <v>4.8994879272281104E-6</v>
      </c>
      <c r="CJ109" s="11">
        <v>2.7501272692152996E-4</v>
      </c>
      <c r="CK109" s="11">
        <v>7.1912060165566999E-3</v>
      </c>
      <c r="CL109" s="11">
        <v>4.0838644661470999E-5</v>
      </c>
      <c r="CM109" s="11">
        <v>4.8214870608663599E-2</v>
      </c>
      <c r="CN109" s="11">
        <v>4.1741864595403501E-2</v>
      </c>
      <c r="CO109" s="11">
        <v>4.2760921753171996E-3</v>
      </c>
      <c r="CP109" s="11">
        <v>7.8636518625557501E-4</v>
      </c>
      <c r="CQ109" s="11">
        <v>2.1217930875025802E-5</v>
      </c>
      <c r="CR109" s="11">
        <v>5.8189649198450103E-4</v>
      </c>
      <c r="CS109" s="11">
        <v>1.0263740008634101E-2</v>
      </c>
      <c r="CT109" s="11">
        <v>5.2388043430633795E-3</v>
      </c>
      <c r="CU109" s="11">
        <v>4.7380217590276196E-3</v>
      </c>
      <c r="CV109" s="11">
        <v>5.4944393453271905E-4</v>
      </c>
      <c r="CW109" s="11">
        <v>2.1575625108250399E-2</v>
      </c>
      <c r="CX109" s="11">
        <v>9.622273041741601E-4</v>
      </c>
      <c r="CY109" s="11">
        <v>7.5440567873622808E-3</v>
      </c>
      <c r="CZ109" s="11">
        <v>6.6269166663311596E-3</v>
      </c>
      <c r="DA109" s="11">
        <v>2.1675551138876301E-3</v>
      </c>
      <c r="DB109" s="11">
        <v>6.4095897453074696E-4</v>
      </c>
      <c r="DC109" s="11">
        <v>2.3755498981125902E-3</v>
      </c>
      <c r="DD109" s="11">
        <v>2.2807225323293002E-3</v>
      </c>
      <c r="DE109" s="11">
        <v>7.8685648638288292E-4</v>
      </c>
      <c r="DF109" s="11">
        <v>3.6686029576080999E-4</v>
      </c>
      <c r="DG109" s="11">
        <v>8.1559888644705493E-5</v>
      </c>
      <c r="DH109" s="11">
        <v>1.64959366142995E-4</v>
      </c>
      <c r="DI109" s="11">
        <v>1.7504575401795501E-4</v>
      </c>
      <c r="DJ109" s="11">
        <v>1.63853699342636E-3</v>
      </c>
      <c r="DK109" s="11">
        <v>2.5048292791132596E-4</v>
      </c>
      <c r="DL109" s="10">
        <v>0.21097505508633099</v>
      </c>
      <c r="DM109" s="11">
        <v>444.47467187880801</v>
      </c>
      <c r="DN109" s="11">
        <v>626.55885385515001</v>
      </c>
      <c r="DO109" s="11">
        <v>0.178432009789594</v>
      </c>
      <c r="DP109" s="11">
        <v>1.34108772350212E-2</v>
      </c>
      <c r="DQ109" s="11">
        <v>3.3546910504885501E-2</v>
      </c>
      <c r="DR109" s="11">
        <v>9.3535708280867203E-5</v>
      </c>
      <c r="DS109" s="11">
        <v>152.85948631011701</v>
      </c>
      <c r="DT109" s="10">
        <v>1224.3294704324001</v>
      </c>
      <c r="DW109" s="50">
        <f t="shared" si="34"/>
        <v>3.244454843252047E-5</v>
      </c>
      <c r="DX109" s="25">
        <f t="shared" si="35"/>
        <v>9.4351613978812882E-6</v>
      </c>
      <c r="DY109" s="43">
        <f t="shared" si="36"/>
        <v>8.4272515312211428E-4</v>
      </c>
      <c r="DZ109" s="43">
        <f t="shared" si="37"/>
        <v>2.450719217220332E-4</v>
      </c>
      <c r="EA109" s="45"/>
      <c r="EB109" s="45"/>
      <c r="EC109" s="47" t="str">
        <f t="shared" si="56"/>
        <v/>
      </c>
      <c r="ED109" s="48" t="str">
        <f t="shared" si="57"/>
        <v/>
      </c>
      <c r="EE109" s="24">
        <f t="shared" si="38"/>
        <v>5.4172820756150397E-5</v>
      </c>
      <c r="EF109" s="25">
        <f t="shared" si="39"/>
        <v>1.4157882544010818E-5</v>
      </c>
      <c r="EG109" s="43">
        <f t="shared" si="40"/>
        <v>2.4512799308110236E-4</v>
      </c>
      <c r="EH109" s="44">
        <f t="shared" si="41"/>
        <v>6.4063367678658827E-5</v>
      </c>
      <c r="EI109" s="43">
        <f t="shared" si="42"/>
        <v>6.3162316331547187E-6</v>
      </c>
      <c r="EJ109" s="43">
        <f t="shared" si="43"/>
        <v>1.6507256652833149E-6</v>
      </c>
      <c r="EK109" s="47"/>
      <c r="EL109" s="47"/>
      <c r="EM109" s="47" t="str">
        <f t="shared" si="58"/>
        <v/>
      </c>
      <c r="EN109" s="48" t="str">
        <f t="shared" si="59"/>
        <v/>
      </c>
      <c r="EO109" s="24">
        <f t="shared" si="44"/>
        <v>1.0914659144161308E-4</v>
      </c>
      <c r="EP109" s="25">
        <f t="shared" si="45"/>
        <v>3.7958626314550873E-5</v>
      </c>
      <c r="EQ109" s="43">
        <f t="shared" si="46"/>
        <v>1.5564721066701768E-4</v>
      </c>
      <c r="ER109" s="44">
        <f t="shared" si="47"/>
        <v>5.4130451794933162E-5</v>
      </c>
      <c r="ES109" s="43">
        <f t="shared" si="48"/>
        <v>5.7546262205101863E-5</v>
      </c>
      <c r="ET109" s="43">
        <f t="shared" si="49"/>
        <v>2.0013241219824402E-5</v>
      </c>
      <c r="EU109" s="47"/>
      <c r="EV109" s="47"/>
      <c r="EW109" s="47" t="str">
        <f t="shared" si="60"/>
        <v/>
      </c>
      <c r="EX109" s="48" t="str">
        <f t="shared" si="61"/>
        <v/>
      </c>
      <c r="EY109" s="24">
        <f t="shared" si="50"/>
        <v>1.3912769329625755E-4</v>
      </c>
      <c r="EZ109" s="25">
        <f t="shared" si="51"/>
        <v>4.1985940175614985E-5</v>
      </c>
      <c r="FA109" s="43">
        <f t="shared" si="52"/>
        <v>5.4203841683813639E-4</v>
      </c>
      <c r="FB109" s="43">
        <f t="shared" si="53"/>
        <v>1.6357629457559064E-4</v>
      </c>
      <c r="FC109" s="43">
        <f t="shared" si="54"/>
        <v>5.2615774138218627E-5</v>
      </c>
      <c r="FD109" s="43">
        <f t="shared" si="55"/>
        <v>1.5878382606091418E-5</v>
      </c>
      <c r="FE109" s="47"/>
      <c r="FF109" s="47"/>
      <c r="FG109" s="47" t="str">
        <f t="shared" si="62"/>
        <v/>
      </c>
      <c r="FH109" s="48" t="str">
        <f t="shared" si="63"/>
        <v/>
      </c>
    </row>
    <row r="110" spans="1:164" x14ac:dyDescent="0.35">
      <c r="A110" s="6" t="s">
        <v>139</v>
      </c>
      <c r="B110" s="11">
        <v>5.3668499896816102E-2</v>
      </c>
      <c r="C110" s="11">
        <v>6.1796210197056101E-3</v>
      </c>
      <c r="D110" s="11">
        <v>4.9502569332779099E-2</v>
      </c>
      <c r="E110" s="11">
        <v>4.4509482949601196E-4</v>
      </c>
      <c r="F110" s="11">
        <v>1.7147719205681098E-5</v>
      </c>
      <c r="G110" s="11">
        <v>1.2810647552534199E-3</v>
      </c>
      <c r="H110" s="11">
        <v>1.8576086542307798E-2</v>
      </c>
      <c r="I110" s="11">
        <v>3.9243032014755303E-3</v>
      </c>
      <c r="J110" s="11">
        <v>2.21594935726848E-3</v>
      </c>
      <c r="K110" s="11">
        <v>1.6943188931656499E-3</v>
      </c>
      <c r="L110" s="11">
        <v>0.39876047703029599</v>
      </c>
      <c r="M110" s="11">
        <v>1.8835488072822901E-2</v>
      </c>
      <c r="N110" s="11">
        <v>8.0633905423277696E-3</v>
      </c>
      <c r="O110" s="11">
        <v>0.249051358903564</v>
      </c>
      <c r="P110" s="11">
        <v>0</v>
      </c>
      <c r="Q110" s="11">
        <v>0.20929196424143501</v>
      </c>
      <c r="R110" s="11">
        <v>4.04238051081263E-2</v>
      </c>
      <c r="S110" s="11">
        <v>6.72519435958589E-4</v>
      </c>
      <c r="T110" s="11">
        <v>1.92003017755073E-2</v>
      </c>
      <c r="U110" s="11">
        <v>3.6785596819057499E-2</v>
      </c>
      <c r="V110" s="11">
        <v>8.3235540927064991E-3</v>
      </c>
      <c r="W110" s="11">
        <v>4.9722123991014298E-2</v>
      </c>
      <c r="X110" s="11">
        <v>1.20559723617258E-2</v>
      </c>
      <c r="Y110" s="11">
        <v>4.3087463817465697E-3</v>
      </c>
      <c r="Z110" s="11">
        <v>2.1617820990526698E-2</v>
      </c>
      <c r="AA110" s="11">
        <v>7.1040100187063802E-5</v>
      </c>
      <c r="AB110" s="11">
        <v>6.2390000788242603E-5</v>
      </c>
      <c r="AC110" s="11">
        <v>4.0353480862649798E-3</v>
      </c>
      <c r="AD110" s="11">
        <v>2.11751199395038E-5</v>
      </c>
      <c r="AE110" s="11">
        <v>1.52870036532787E-3</v>
      </c>
      <c r="AF110" s="11">
        <v>2.9562071927404302E-5</v>
      </c>
      <c r="AG110" s="11">
        <v>1.80624012179441E-3</v>
      </c>
      <c r="AH110" s="11">
        <v>2.9664938018568902E-2</v>
      </c>
      <c r="AI110" s="11">
        <v>3.5955076225834201E-3</v>
      </c>
      <c r="AJ110" s="11">
        <v>7.9496396927075403E-3</v>
      </c>
      <c r="AK110" s="11">
        <v>4.7200893147969804E-2</v>
      </c>
      <c r="AL110" s="11">
        <v>8.9907554018650096E-3</v>
      </c>
      <c r="AM110" s="11">
        <v>3.7157787213395195E-2</v>
      </c>
      <c r="AN110" s="11">
        <v>2.7624416797751198E-5</v>
      </c>
      <c r="AO110" s="11">
        <v>3.2448673742594296E-2</v>
      </c>
      <c r="AP110" s="11">
        <v>1.35655012598097E-3</v>
      </c>
      <c r="AQ110" s="11">
        <v>3.7046895444054602E-2</v>
      </c>
      <c r="AR110" s="11">
        <v>1.0233112921761199E-3</v>
      </c>
      <c r="AS110" s="11">
        <v>2.9781710810417397E-3</v>
      </c>
      <c r="AT110" s="11">
        <v>1.77650186246493E-3</v>
      </c>
      <c r="AU110" s="11">
        <v>0.21507411856497699</v>
      </c>
      <c r="AV110" s="11">
        <v>1.29845267580256E-2</v>
      </c>
      <c r="AW110" s="11">
        <v>1.4493549297549401E-3</v>
      </c>
      <c r="AX110" s="11">
        <v>5.7856061658684496E-2</v>
      </c>
      <c r="AY110" s="11">
        <v>2.6471419825084201E-3</v>
      </c>
      <c r="AZ110" s="11">
        <v>0</v>
      </c>
      <c r="BA110" s="11">
        <v>3.9055746603852505E-2</v>
      </c>
      <c r="BB110" s="11">
        <v>7.4228499677225701E-3</v>
      </c>
      <c r="BC110" s="11">
        <v>8.8915168262097798E-3</v>
      </c>
      <c r="BD110" s="11">
        <v>0.142903793626386</v>
      </c>
      <c r="BE110" s="11">
        <v>1.42119992961274E-2</v>
      </c>
      <c r="BF110" s="11">
        <v>8.2187063148011011E-3</v>
      </c>
      <c r="BG110" s="11">
        <v>7.6242361528838502E-5</v>
      </c>
      <c r="BH110" s="11">
        <v>1.7494269867270099E-2</v>
      </c>
      <c r="BI110" s="11">
        <v>3.2060909031112099E-3</v>
      </c>
      <c r="BJ110" s="11">
        <v>0</v>
      </c>
      <c r="BK110" s="11">
        <v>8.2806977392527403E-2</v>
      </c>
      <c r="BL110" s="11">
        <v>2.4116021392843398E-3</v>
      </c>
      <c r="BM110" s="11">
        <v>5.3364617229681899E-4</v>
      </c>
      <c r="BN110" s="11">
        <v>1.32131673029282E-3</v>
      </c>
      <c r="BO110" s="11">
        <v>0.25358669898919001</v>
      </c>
      <c r="BP110" s="11">
        <v>3.6396048547767102E-3</v>
      </c>
      <c r="BQ110" s="11">
        <v>8.1148586852045901E-2</v>
      </c>
      <c r="BR110" s="11">
        <v>0.29571438124896204</v>
      </c>
      <c r="BS110" s="11">
        <v>0.17981831378083499</v>
      </c>
      <c r="BT110" s="11">
        <v>2.5191857937598098E-2</v>
      </c>
      <c r="BU110" s="11">
        <v>3.3918716899882399E-2</v>
      </c>
      <c r="BV110" s="11">
        <v>0.265441972860674</v>
      </c>
      <c r="BW110" s="11">
        <v>0.122583955030452</v>
      </c>
      <c r="BX110" s="11">
        <v>0.17110923532554601</v>
      </c>
      <c r="BY110" s="11">
        <v>4.3276826289212603E-2</v>
      </c>
      <c r="BZ110" s="11">
        <v>5.0189823932571195E-2</v>
      </c>
      <c r="CA110" s="11">
        <v>0.123070733297703</v>
      </c>
      <c r="CB110" s="11">
        <v>2.5673270322983801E-2</v>
      </c>
      <c r="CC110" s="11">
        <v>2.8622183004920797E-3</v>
      </c>
      <c r="CD110" s="11">
        <v>4.8600308533627403E-3</v>
      </c>
      <c r="CE110" s="11">
        <v>5.6553812907752E-2</v>
      </c>
      <c r="CF110" s="11">
        <v>0.13088493371226301</v>
      </c>
      <c r="CG110" s="11">
        <v>5.6823767724340703E-2</v>
      </c>
      <c r="CH110" s="11">
        <v>5.4720977679309996E-3</v>
      </c>
      <c r="CI110" s="11">
        <v>1.19885978590102E-2</v>
      </c>
      <c r="CJ110" s="11">
        <v>1.4549088457067898E-4</v>
      </c>
      <c r="CK110" s="11">
        <v>2.6725017159988099E-2</v>
      </c>
      <c r="CL110" s="11">
        <v>6.3702155723559398E-3</v>
      </c>
      <c r="CM110" s="11">
        <v>2.0133604602346802</v>
      </c>
      <c r="CN110" s="11">
        <v>0.37750655482669598</v>
      </c>
      <c r="CO110" s="11">
        <v>0.99679274834047804</v>
      </c>
      <c r="CP110" s="11">
        <v>8.2557120750927207E-2</v>
      </c>
      <c r="CQ110" s="11">
        <v>0</v>
      </c>
      <c r="CR110" s="11">
        <v>9.5962810241914109E-2</v>
      </c>
      <c r="CS110" s="11">
        <v>1.14359944355764</v>
      </c>
      <c r="CT110" s="11">
        <v>9.9793801424752193E-2</v>
      </c>
      <c r="CU110" s="11">
        <v>0.41565491121665399</v>
      </c>
      <c r="CV110" s="11">
        <v>0.40500754094510505</v>
      </c>
      <c r="CW110" s="11">
        <v>0.487638082256106</v>
      </c>
      <c r="CX110" s="11">
        <v>3.7940409844617405E-2</v>
      </c>
      <c r="CY110" s="11">
        <v>0.34685617066245505</v>
      </c>
      <c r="CZ110" s="11">
        <v>2.5900925665149899</v>
      </c>
      <c r="DA110" s="11">
        <v>0.87574353448029096</v>
      </c>
      <c r="DB110" s="11">
        <v>0.17027233751465901</v>
      </c>
      <c r="DC110" s="11">
        <v>0.51712726752001403</v>
      </c>
      <c r="DD110" s="11">
        <v>0.54394653905435608</v>
      </c>
      <c r="DE110" s="11">
        <v>0.127002962281619</v>
      </c>
      <c r="DF110" s="11">
        <v>1.9354755257203E-2</v>
      </c>
      <c r="DG110" s="11">
        <v>4.5287392482795605E-3</v>
      </c>
      <c r="DH110" s="11">
        <v>0.36035874013954</v>
      </c>
      <c r="DI110" s="11">
        <v>4.8236157645078201E-2</v>
      </c>
      <c r="DJ110" s="11">
        <v>0.52660183012443806</v>
      </c>
      <c r="DK110" s="11">
        <v>4.3815537271828998E-2</v>
      </c>
      <c r="DL110" s="10">
        <v>16.3587566240369</v>
      </c>
      <c r="DM110" s="11">
        <v>96.680896760572196</v>
      </c>
      <c r="DN110" s="11">
        <v>84.126090485951011</v>
      </c>
      <c r="DO110" s="11">
        <v>5.3946455862384592</v>
      </c>
      <c r="DP110" s="11">
        <v>5.3703210605897597E-2</v>
      </c>
      <c r="DQ110" s="11">
        <v>1.3155099300409099</v>
      </c>
      <c r="DR110" s="11">
        <v>1.5257309561478499E-6</v>
      </c>
      <c r="DS110" s="11">
        <v>76.535346797322603</v>
      </c>
      <c r="DT110" s="10">
        <v>280.46495092049901</v>
      </c>
      <c r="DW110" s="50">
        <f t="shared" si="34"/>
        <v>4.678034863229096E-3</v>
      </c>
      <c r="DX110" s="25">
        <f t="shared" si="35"/>
        <v>1.3604138781984321E-3</v>
      </c>
      <c r="DY110" s="43">
        <f t="shared" si="36"/>
        <v>0.12150878458440206</v>
      </c>
      <c r="DZ110" s="43">
        <f t="shared" si="37"/>
        <v>3.5335828334879374E-2</v>
      </c>
      <c r="EA110" s="45"/>
      <c r="EB110" s="45"/>
      <c r="EC110" s="47" t="str">
        <f t="shared" si="56"/>
        <v/>
      </c>
      <c r="ED110" s="48" t="str">
        <f t="shared" si="57"/>
        <v/>
      </c>
      <c r="EE110" s="24">
        <f t="shared" si="38"/>
        <v>3.3959424809793829E-3</v>
      </c>
      <c r="EF110" s="25">
        <f t="shared" si="39"/>
        <v>8.8751802289092007E-4</v>
      </c>
      <c r="EG110" s="43">
        <f t="shared" si="40"/>
        <v>1.5366387671198131E-2</v>
      </c>
      <c r="EH110" s="44">
        <f t="shared" si="41"/>
        <v>4.0159531798029807E-3</v>
      </c>
      <c r="EI110" s="43">
        <f t="shared" si="42"/>
        <v>3.9594687932694854E-4</v>
      </c>
      <c r="EJ110" s="43">
        <f t="shared" si="43"/>
        <v>1.0347937088991483E-4</v>
      </c>
      <c r="EK110" s="47"/>
      <c r="EL110" s="47"/>
      <c r="EM110" s="47" t="str">
        <f t="shared" si="58"/>
        <v/>
      </c>
      <c r="EN110" s="48" t="str">
        <f t="shared" si="59"/>
        <v/>
      </c>
      <c r="EO110" s="24">
        <f t="shared" si="44"/>
        <v>9.9918097850353726E-3</v>
      </c>
      <c r="EP110" s="25">
        <f t="shared" si="45"/>
        <v>3.4749172541876433E-3</v>
      </c>
      <c r="EQ110" s="43">
        <f t="shared" si="46"/>
        <v>1.424870261191901E-2</v>
      </c>
      <c r="ER110" s="44">
        <f t="shared" si="47"/>
        <v>4.9553648058934321E-3</v>
      </c>
      <c r="ES110" s="43">
        <f t="shared" si="48"/>
        <v>5.2680647026960448E-3</v>
      </c>
      <c r="ET110" s="43">
        <f t="shared" si="49"/>
        <v>1.8321094301647152E-3</v>
      </c>
      <c r="EU110" s="47"/>
      <c r="EV110" s="47"/>
      <c r="EW110" s="47" t="str">
        <f t="shared" si="60"/>
        <v/>
      </c>
      <c r="EX110" s="48" t="str">
        <f t="shared" si="61"/>
        <v/>
      </c>
      <c r="EY110" s="24">
        <f t="shared" si="50"/>
        <v>1.3636817941102518E-2</v>
      </c>
      <c r="EZ110" s="25">
        <f t="shared" si="51"/>
        <v>4.1153174374974327E-3</v>
      </c>
      <c r="FA110" s="43">
        <f t="shared" si="52"/>
        <v>5.3128741175671707E-2</v>
      </c>
      <c r="FB110" s="43">
        <f t="shared" si="53"/>
        <v>1.603318574295293E-2</v>
      </c>
      <c r="FC110" s="43">
        <f t="shared" si="54"/>
        <v>5.157217199204138E-3</v>
      </c>
      <c r="FD110" s="43">
        <f t="shared" si="55"/>
        <v>1.5563444463738702E-3</v>
      </c>
      <c r="FE110" s="47"/>
      <c r="FF110" s="47"/>
      <c r="FG110" s="47" t="str">
        <f t="shared" si="62"/>
        <v/>
      </c>
      <c r="FH110" s="48" t="str">
        <f t="shared" si="63"/>
        <v/>
      </c>
    </row>
    <row r="111" spans="1:164" x14ac:dyDescent="0.35">
      <c r="A111" s="6" t="s">
        <v>140</v>
      </c>
      <c r="B111" s="11">
        <v>2.4791674250388002E-2</v>
      </c>
      <c r="C111" s="11">
        <v>5.6264361974339202E-3</v>
      </c>
      <c r="D111" s="11">
        <v>8.2632575964578583E-3</v>
      </c>
      <c r="E111" s="11">
        <v>2.06657639216489E-4</v>
      </c>
      <c r="F111" s="11">
        <v>6.9573333437540302E-6</v>
      </c>
      <c r="G111" s="11">
        <v>6.7961972573873702E-4</v>
      </c>
      <c r="H111" s="11">
        <v>1.79138657247934E-2</v>
      </c>
      <c r="I111" s="11">
        <v>1.2437324666635999E-3</v>
      </c>
      <c r="J111" s="11">
        <v>4.01485102601358E-4</v>
      </c>
      <c r="K111" s="11">
        <v>5.3259898630741206E-4</v>
      </c>
      <c r="L111" s="11">
        <v>0.25983704980084499</v>
      </c>
      <c r="M111" s="11">
        <v>1.8543454349836602E-5</v>
      </c>
      <c r="N111" s="11">
        <v>2.0807818200514797E-3</v>
      </c>
      <c r="O111" s="11">
        <v>2.7018683056779399E-2</v>
      </c>
      <c r="P111" s="11">
        <v>0</v>
      </c>
      <c r="Q111" s="11">
        <v>7.7729903324160994E-3</v>
      </c>
      <c r="R111" s="11">
        <v>8.3633638899343003E-3</v>
      </c>
      <c r="S111" s="11">
        <v>4.5241938927844602E-5</v>
      </c>
      <c r="T111" s="11">
        <v>1.2293503661084402E-3</v>
      </c>
      <c r="U111" s="11">
        <v>2.0758512051169999E-3</v>
      </c>
      <c r="V111" s="11">
        <v>1.33562060901265E-3</v>
      </c>
      <c r="W111" s="11">
        <v>5.8163161971860203E-3</v>
      </c>
      <c r="X111" s="11">
        <v>3.2446874639464698E-3</v>
      </c>
      <c r="Y111" s="11">
        <v>5.1990062249235595E-4</v>
      </c>
      <c r="Z111" s="11">
        <v>5.3360084389576998E-3</v>
      </c>
      <c r="AA111" s="11">
        <v>2.6154253821995401E-5</v>
      </c>
      <c r="AB111" s="11">
        <v>4.5293004906530302E-4</v>
      </c>
      <c r="AC111" s="11">
        <v>6.0447252092207197E-3</v>
      </c>
      <c r="AD111" s="11">
        <v>2.9485098069336997E-4</v>
      </c>
      <c r="AE111" s="11">
        <v>4.7456380067081703E-5</v>
      </c>
      <c r="AF111" s="11">
        <v>2.9873196940211502E-6</v>
      </c>
      <c r="AG111" s="11">
        <v>1.04981080208457E-3</v>
      </c>
      <c r="AH111" s="11">
        <v>1.13075434822065E-2</v>
      </c>
      <c r="AI111" s="11">
        <v>2.0455527064015301E-3</v>
      </c>
      <c r="AJ111" s="11">
        <v>3.21481337050327E-3</v>
      </c>
      <c r="AK111" s="11">
        <v>1.1772936233919999E-2</v>
      </c>
      <c r="AL111" s="11">
        <v>5.5339109319704402E-4</v>
      </c>
      <c r="AM111" s="11">
        <v>2.7565575913619599E-2</v>
      </c>
      <c r="AN111" s="11">
        <v>2.3270924856719399E-5</v>
      </c>
      <c r="AO111" s="11">
        <v>6.6322222566476807E-3</v>
      </c>
      <c r="AP111" s="11">
        <v>2.1480789381103099E-4</v>
      </c>
      <c r="AQ111" s="11">
        <v>5.4799118631424001E-3</v>
      </c>
      <c r="AR111" s="11">
        <v>2.0528945455584201E-4</v>
      </c>
      <c r="AS111" s="11">
        <v>5.8089699584706607E-4</v>
      </c>
      <c r="AT111" s="11">
        <v>4.8471276707434099E-4</v>
      </c>
      <c r="AU111" s="11">
        <v>4.5009903304010397E-2</v>
      </c>
      <c r="AV111" s="11">
        <v>5.9359976200337198E-3</v>
      </c>
      <c r="AW111" s="11">
        <v>2.09720422452388E-4</v>
      </c>
      <c r="AX111" s="11">
        <v>1.2343710123073101E-2</v>
      </c>
      <c r="AY111" s="11">
        <v>2.3528063370757599E-3</v>
      </c>
      <c r="AZ111" s="11">
        <v>0</v>
      </c>
      <c r="BA111" s="11">
        <v>7.2147719908400906E-3</v>
      </c>
      <c r="BB111" s="11">
        <v>9.9133184067313595E-3</v>
      </c>
      <c r="BC111" s="11">
        <v>2.0295180078261301E-3</v>
      </c>
      <c r="BD111" s="11">
        <v>1.3012464709367099E-2</v>
      </c>
      <c r="BE111" s="11">
        <v>7.1630175703740198E-4</v>
      </c>
      <c r="BF111" s="11">
        <v>2.7099517845453403E-4</v>
      </c>
      <c r="BG111" s="11">
        <v>2.12927418911782E-5</v>
      </c>
      <c r="BH111" s="11">
        <v>1.8809572377796301E-3</v>
      </c>
      <c r="BI111" s="11">
        <v>1.9374334291679302E-4</v>
      </c>
      <c r="BJ111" s="11">
        <v>0</v>
      </c>
      <c r="BK111" s="11">
        <v>4.4917426330714693E-3</v>
      </c>
      <c r="BL111" s="11">
        <v>4.3440430883462996E-3</v>
      </c>
      <c r="BM111" s="11">
        <v>5.53424926743618E-4</v>
      </c>
      <c r="BN111" s="11">
        <v>1.21874563707372E-3</v>
      </c>
      <c r="BO111" s="11">
        <v>1.5134590273695599E-2</v>
      </c>
      <c r="BP111" s="11">
        <v>5.4315413233566996E-6</v>
      </c>
      <c r="BQ111" s="11">
        <v>4.39651519886698E-2</v>
      </c>
      <c r="BR111" s="11">
        <v>6.9478960709264001E-2</v>
      </c>
      <c r="BS111" s="11">
        <v>3.7074185245465401E-2</v>
      </c>
      <c r="BT111" s="11">
        <v>2.32562804917496E-2</v>
      </c>
      <c r="BU111" s="11">
        <v>3.5766921611416598E-2</v>
      </c>
      <c r="BV111" s="11">
        <v>0.21643244208522699</v>
      </c>
      <c r="BW111" s="11">
        <v>8.7993589891301502E-2</v>
      </c>
      <c r="BX111" s="11">
        <v>0.122666531741249</v>
      </c>
      <c r="BY111" s="11">
        <v>1.5691680712181501E-2</v>
      </c>
      <c r="BZ111" s="11">
        <v>1.8294750513848802E-2</v>
      </c>
      <c r="CA111" s="11">
        <v>0.12236187660315</v>
      </c>
      <c r="CB111" s="11">
        <v>9.0105192532579405E-3</v>
      </c>
      <c r="CC111" s="11">
        <v>2.62937425665622E-3</v>
      </c>
      <c r="CD111" s="11">
        <v>1.49085516680898E-3</v>
      </c>
      <c r="CE111" s="11">
        <v>1.7280595385482499E-2</v>
      </c>
      <c r="CF111" s="11">
        <v>1.3469507976552801E-2</v>
      </c>
      <c r="CG111" s="11">
        <v>1.4249626194992799E-2</v>
      </c>
      <c r="CH111" s="11">
        <v>4.90958543907176E-3</v>
      </c>
      <c r="CI111" s="11">
        <v>3.4415159586594199E-5</v>
      </c>
      <c r="CJ111" s="11">
        <v>7.2311658396710394E-5</v>
      </c>
      <c r="CK111" s="11">
        <v>2.60374539161043E-3</v>
      </c>
      <c r="CL111" s="11">
        <v>1.0847657605870501E-5</v>
      </c>
      <c r="CM111" s="11">
        <v>1.25927717188153E-2</v>
      </c>
      <c r="CN111" s="11">
        <v>1.1004640468652E-2</v>
      </c>
      <c r="CO111" s="11">
        <v>1.1228923850665998E-3</v>
      </c>
      <c r="CP111" s="11">
        <v>2.4381570409282002E-2</v>
      </c>
      <c r="CQ111" s="11">
        <v>1.59685451099448E-5</v>
      </c>
      <c r="CR111" s="11">
        <v>6.5469498125242997E-2</v>
      </c>
      <c r="CS111" s="11">
        <v>0.16300333432026801</v>
      </c>
      <c r="CT111" s="11">
        <v>1.3617602632361699E-3</v>
      </c>
      <c r="CU111" s="11">
        <v>4.73464901172043E-2</v>
      </c>
      <c r="CV111" s="11">
        <v>4.0910408371814699E-2</v>
      </c>
      <c r="CW111" s="11">
        <v>0.40068700984227801</v>
      </c>
      <c r="CX111" s="11">
        <v>2.8213187398026601E-4</v>
      </c>
      <c r="CY111" s="11">
        <v>1.2675495209488699E-2</v>
      </c>
      <c r="CZ111" s="11">
        <v>0.75669086698495092</v>
      </c>
      <c r="DA111" s="11">
        <v>0.36843839370398002</v>
      </c>
      <c r="DB111" s="11">
        <v>1.40787578452788</v>
      </c>
      <c r="DC111" s="11">
        <v>8.0677115542653499E-2</v>
      </c>
      <c r="DD111" s="11">
        <v>0.370998590061214</v>
      </c>
      <c r="DE111" s="11">
        <v>0.39202482347726297</v>
      </c>
      <c r="DF111" s="11">
        <v>1.37895846102012</v>
      </c>
      <c r="DG111" s="11">
        <v>9.688079011390601E-4</v>
      </c>
      <c r="DH111" s="11">
        <v>2.1086915605219601E-2</v>
      </c>
      <c r="DI111" s="11">
        <v>1.6425850702426199E-2</v>
      </c>
      <c r="DJ111" s="11">
        <v>3.4023404334365702E-2</v>
      </c>
      <c r="DK111" s="11">
        <v>1.2706770189508799E-3</v>
      </c>
      <c r="DL111" s="10">
        <v>7.0582514111133801</v>
      </c>
      <c r="DM111" s="11">
        <v>51.586586119279303</v>
      </c>
      <c r="DN111" s="11">
        <v>9.4601050660834805</v>
      </c>
      <c r="DO111" s="11">
        <v>0.26984734548158701</v>
      </c>
      <c r="DP111" s="11">
        <v>4.3394673693615896E-3</v>
      </c>
      <c r="DQ111" s="11">
        <v>6.44458899984717E-2</v>
      </c>
      <c r="DR111" s="11">
        <v>3.4249716185700897E-5</v>
      </c>
      <c r="DS111" s="11">
        <v>6.77995009985686</v>
      </c>
      <c r="DT111" s="10">
        <v>75.2235596488986</v>
      </c>
      <c r="DW111" s="50">
        <f t="shared" si="34"/>
        <v>9.6449759458586083E-4</v>
      </c>
      <c r="DX111" s="25">
        <f t="shared" si="35"/>
        <v>2.8048442380737174E-4</v>
      </c>
      <c r="DY111" s="43">
        <f t="shared" si="36"/>
        <v>2.5052171238375817E-2</v>
      </c>
      <c r="DZ111" s="43">
        <f t="shared" si="37"/>
        <v>7.2853927831065439E-3</v>
      </c>
      <c r="EA111" s="45"/>
      <c r="EB111" s="45"/>
      <c r="EC111" s="47" t="str">
        <f t="shared" si="56"/>
        <v/>
      </c>
      <c r="ED111" s="48" t="str">
        <f t="shared" si="57"/>
        <v/>
      </c>
      <c r="EE111" s="24">
        <f t="shared" si="38"/>
        <v>3.1350204922215661E-3</v>
      </c>
      <c r="EF111" s="25">
        <f t="shared" si="39"/>
        <v>8.1932694813387089E-4</v>
      </c>
      <c r="EG111" s="43">
        <f t="shared" si="40"/>
        <v>1.4185735038343084E-2</v>
      </c>
      <c r="EH111" s="44">
        <f t="shared" si="41"/>
        <v>3.707393627837226E-3</v>
      </c>
      <c r="EI111" s="43">
        <f t="shared" si="42"/>
        <v>3.6552491317908735E-4</v>
      </c>
      <c r="EJ111" s="43">
        <f t="shared" si="43"/>
        <v>9.5528693456704139E-5</v>
      </c>
      <c r="EK111" s="47"/>
      <c r="EL111" s="47"/>
      <c r="EM111" s="47" t="str">
        <f t="shared" si="58"/>
        <v/>
      </c>
      <c r="EN111" s="48" t="str">
        <f t="shared" si="59"/>
        <v/>
      </c>
      <c r="EO111" s="24">
        <f t="shared" si="44"/>
        <v>1.0536255790347558E-2</v>
      </c>
      <c r="EP111" s="25">
        <f t="shared" si="45"/>
        <v>3.6642628140547188E-3</v>
      </c>
      <c r="EQ111" s="43">
        <f t="shared" si="46"/>
        <v>1.5025103422666943E-2</v>
      </c>
      <c r="ER111" s="44">
        <f t="shared" si="47"/>
        <v>5.225378810510886E-3</v>
      </c>
      <c r="ES111" s="43">
        <f t="shared" si="48"/>
        <v>5.5551174834049628E-3</v>
      </c>
      <c r="ET111" s="43">
        <f t="shared" si="49"/>
        <v>1.9319396593231888E-3</v>
      </c>
      <c r="EU111" s="47"/>
      <c r="EV111" s="47"/>
      <c r="EW111" s="47" t="str">
        <f t="shared" si="60"/>
        <v/>
      </c>
      <c r="EX111" s="48" t="str">
        <f t="shared" si="61"/>
        <v/>
      </c>
      <c r="EY111" s="24">
        <f t="shared" si="50"/>
        <v>1.1119001932726068E-2</v>
      </c>
      <c r="EZ111" s="25">
        <f t="shared" si="51"/>
        <v>3.3554911958893364E-3</v>
      </c>
      <c r="FA111" s="43">
        <f t="shared" si="52"/>
        <v>4.3319385678315836E-2</v>
      </c>
      <c r="FB111" s="43">
        <f t="shared" si="53"/>
        <v>1.307291950612025E-2</v>
      </c>
      <c r="FC111" s="43">
        <f t="shared" si="54"/>
        <v>4.2050211605892292E-3</v>
      </c>
      <c r="FD111" s="43">
        <f t="shared" si="55"/>
        <v>1.26899082923589E-3</v>
      </c>
      <c r="FE111" s="47"/>
      <c r="FF111" s="47"/>
      <c r="FG111" s="47" t="str">
        <f t="shared" si="62"/>
        <v/>
      </c>
      <c r="FH111" s="48" t="str">
        <f t="shared" si="63"/>
        <v/>
      </c>
    </row>
    <row r="112" spans="1:164" x14ac:dyDescent="0.35">
      <c r="A112" s="6" t="s">
        <v>141</v>
      </c>
      <c r="B112" s="11">
        <v>2.8575338260459601E-2</v>
      </c>
      <c r="C112" s="11">
        <v>4.5249794900744603E-3</v>
      </c>
      <c r="D112" s="11">
        <v>1.6486406277270001E-2</v>
      </c>
      <c r="E112" s="11">
        <v>6.9289152145194707E-3</v>
      </c>
      <c r="F112" s="11">
        <v>1.4243990947717499E-3</v>
      </c>
      <c r="G112" s="11">
        <v>8.6784899353793601E-3</v>
      </c>
      <c r="H112" s="11">
        <v>4.7534660437441298E-2</v>
      </c>
      <c r="I112" s="11">
        <v>1.44440316112175E-4</v>
      </c>
      <c r="J112" s="11">
        <v>8.0124605972514695E-4</v>
      </c>
      <c r="K112" s="11">
        <v>4.8099332447605598E-4</v>
      </c>
      <c r="L112" s="11">
        <v>6.9655108005256303E-2</v>
      </c>
      <c r="M112" s="11">
        <v>4.3170025457733496E-3</v>
      </c>
      <c r="N112" s="11">
        <v>4.6092938568599402E-3</v>
      </c>
      <c r="O112" s="11">
        <v>6.06650657368214E-2</v>
      </c>
      <c r="P112" s="11">
        <v>0</v>
      </c>
      <c r="Q112" s="11">
        <v>2.62799053306461E-2</v>
      </c>
      <c r="R112" s="11">
        <v>2.9064271853710501E-2</v>
      </c>
      <c r="S112" s="11">
        <v>6.2882207786433002E-4</v>
      </c>
      <c r="T112" s="11">
        <v>1.0464970708902E-2</v>
      </c>
      <c r="U112" s="11">
        <v>1.51093838021727E-2</v>
      </c>
      <c r="V112" s="11">
        <v>2.8610791039103403E-3</v>
      </c>
      <c r="W112" s="11">
        <v>1.8929758707276301E-2</v>
      </c>
      <c r="X112" s="11">
        <v>4.6000604949619703E-2</v>
      </c>
      <c r="Y112" s="11">
        <v>4.0898373305594198E-2</v>
      </c>
      <c r="Z112" s="11">
        <v>0.190499467540339</v>
      </c>
      <c r="AA112" s="11">
        <v>1.5509953637656499E-2</v>
      </c>
      <c r="AB112" s="11">
        <v>1.0398097477113901E-2</v>
      </c>
      <c r="AC112" s="11">
        <v>2.6325455139889497E-2</v>
      </c>
      <c r="AD112" s="11">
        <v>5.8521752090854001E-4</v>
      </c>
      <c r="AE112" s="11">
        <v>1.0835018214640599E-3</v>
      </c>
      <c r="AF112" s="11">
        <v>2.3366823956741901E-3</v>
      </c>
      <c r="AG112" s="11">
        <v>2.0255768782929402E-2</v>
      </c>
      <c r="AH112" s="11">
        <v>0.118820487496734</v>
      </c>
      <c r="AI112" s="11">
        <v>1.9502771115796999E-2</v>
      </c>
      <c r="AJ112" s="11">
        <v>1.3529130815161399E-2</v>
      </c>
      <c r="AK112" s="11">
        <v>8.7806607362032899E-2</v>
      </c>
      <c r="AL112" s="11">
        <v>2.1653952381960498E-3</v>
      </c>
      <c r="AM112" s="11">
        <v>0.300921735018439</v>
      </c>
      <c r="AN112" s="11">
        <v>1.0701378349775999E-2</v>
      </c>
      <c r="AO112" s="11">
        <v>0.98056829008587698</v>
      </c>
      <c r="AP112" s="11">
        <v>0.103091143439864</v>
      </c>
      <c r="AQ112" s="11">
        <v>2.5872938732027898E-2</v>
      </c>
      <c r="AR112" s="11">
        <v>3.8997900210722802E-2</v>
      </c>
      <c r="AS112" s="11">
        <v>2.0977127854325201E-3</v>
      </c>
      <c r="AT112" s="11">
        <v>1.6407617580138799E-3</v>
      </c>
      <c r="AU112" s="11">
        <v>2.0143371453631199E-2</v>
      </c>
      <c r="AV112" s="11">
        <v>2.2773301744907701E-3</v>
      </c>
      <c r="AW112" s="11">
        <v>2.07637571739872E-3</v>
      </c>
      <c r="AX112" s="11">
        <v>5.2311793420207406E-2</v>
      </c>
      <c r="AY112" s="11">
        <v>1.43895437802377E-2</v>
      </c>
      <c r="AZ112" s="11">
        <v>0</v>
      </c>
      <c r="BA112" s="11">
        <v>2.8079861595528802E-3</v>
      </c>
      <c r="BB112" s="11">
        <v>6.0075435732632604E-3</v>
      </c>
      <c r="BC112" s="11">
        <v>2.69056140440607E-3</v>
      </c>
      <c r="BD112" s="11">
        <v>7.0713099721977099E-3</v>
      </c>
      <c r="BE112" s="11">
        <v>1.4994471164044001E-3</v>
      </c>
      <c r="BF112" s="11">
        <v>4.5490083969493798E-3</v>
      </c>
      <c r="BG112" s="11">
        <v>4.9170410207710702E-3</v>
      </c>
      <c r="BH112" s="11">
        <v>4.4144723003795398E-3</v>
      </c>
      <c r="BI112" s="11">
        <v>2.6070282539991398E-3</v>
      </c>
      <c r="BJ112" s="11">
        <v>0</v>
      </c>
      <c r="BK112" s="11">
        <v>1.8528045355766399E-2</v>
      </c>
      <c r="BL112" s="11">
        <v>3.0040346080975199E-3</v>
      </c>
      <c r="BM112" s="11">
        <v>2.20132031639779E-3</v>
      </c>
      <c r="BN112" s="11">
        <v>3.8523849879025201E-3</v>
      </c>
      <c r="BO112" s="11">
        <v>1.16428853253606E-2</v>
      </c>
      <c r="BP112" s="11">
        <v>3.9138917985433501E-5</v>
      </c>
      <c r="BQ112" s="11">
        <v>3.4861941602679504E-2</v>
      </c>
      <c r="BR112" s="11">
        <v>1.1354924379049701E-4</v>
      </c>
      <c r="BS112" s="11">
        <v>1.1143682816268199E-3</v>
      </c>
      <c r="BT112" s="11">
        <v>1.4342155993582201E-2</v>
      </c>
      <c r="BU112" s="11">
        <v>3.48212039163526E-2</v>
      </c>
      <c r="BV112" s="11">
        <v>5.4174813819956306E-2</v>
      </c>
      <c r="BW112" s="11">
        <v>8.1185443939977994E-2</v>
      </c>
      <c r="BX112" s="11">
        <v>0.17882737264248399</v>
      </c>
      <c r="BY112" s="11">
        <v>0.105185998188309</v>
      </c>
      <c r="BZ112" s="11">
        <v>7.434160550116431E-2</v>
      </c>
      <c r="CA112" s="11">
        <v>1.96878286931375E-3</v>
      </c>
      <c r="CB112" s="11">
        <v>2.3516067497431001E-3</v>
      </c>
      <c r="CC112" s="11">
        <v>4.8888546422969203E-3</v>
      </c>
      <c r="CD112" s="11">
        <v>1.49574224037246E-4</v>
      </c>
      <c r="CE112" s="11">
        <v>0.35846736846162297</v>
      </c>
      <c r="CF112" s="11">
        <v>4.7897548527684602E-2</v>
      </c>
      <c r="CG112" s="11">
        <v>0.118808824202066</v>
      </c>
      <c r="CH112" s="11">
        <v>7.2771476685094903E-4</v>
      </c>
      <c r="CI112" s="11">
        <v>1.2989992651111501E-4</v>
      </c>
      <c r="CJ112" s="11">
        <v>7.0961714529512408E-4</v>
      </c>
      <c r="CK112" s="11">
        <v>9.2824468285339808E-3</v>
      </c>
      <c r="CL112" s="11">
        <v>5.5117534513350499E-5</v>
      </c>
      <c r="CM112" s="11">
        <v>0.262036158604328</v>
      </c>
      <c r="CN112" s="11">
        <v>15.102674233946901</v>
      </c>
      <c r="CO112" s="11">
        <v>0.32005125913108401</v>
      </c>
      <c r="CP112" s="11">
        <v>3.7030018495353798E-2</v>
      </c>
      <c r="CQ112" s="11">
        <v>0</v>
      </c>
      <c r="CR112" s="11">
        <v>4.37806516048697E-2</v>
      </c>
      <c r="CS112" s="11">
        <v>0.15721488030231801</v>
      </c>
      <c r="CT112" s="11">
        <v>4.7337084840791107E-3</v>
      </c>
      <c r="CU112" s="11">
        <v>0.119981378726643</v>
      </c>
      <c r="CV112" s="11">
        <v>0.37092885850385099</v>
      </c>
      <c r="CW112" s="11">
        <v>1.1627443386298899</v>
      </c>
      <c r="CX112" s="11">
        <v>0.439110509006362</v>
      </c>
      <c r="CY112" s="11">
        <v>0.14397609871664099</v>
      </c>
      <c r="CZ112" s="11">
        <v>1.1046298913292001</v>
      </c>
      <c r="DA112" s="11">
        <v>0.50757590829844901</v>
      </c>
      <c r="DB112" s="11">
        <v>7.3748914580347005E-2</v>
      </c>
      <c r="DC112" s="11">
        <v>14.786822840461399</v>
      </c>
      <c r="DD112" s="11">
        <v>1.9936889029801599</v>
      </c>
      <c r="DE112" s="11">
        <v>9.4725832610982499E-4</v>
      </c>
      <c r="DF112" s="11">
        <v>0.10337607620754299</v>
      </c>
      <c r="DG112" s="11">
        <v>5.3992343939763794E-3</v>
      </c>
      <c r="DH112" s="11">
        <v>6.6802097448266998E-2</v>
      </c>
      <c r="DI112" s="11">
        <v>8.0879842392673706E-2</v>
      </c>
      <c r="DJ112" s="11">
        <v>0.14934812219070001</v>
      </c>
      <c r="DK112" s="11">
        <v>5.5019246740104196E-3</v>
      </c>
      <c r="DL112" s="10">
        <v>40.752193443817696</v>
      </c>
      <c r="DM112" s="11">
        <v>600.01649485151802</v>
      </c>
      <c r="DN112" s="11">
        <v>917.21941523439295</v>
      </c>
      <c r="DO112" s="11">
        <v>3.40916941642827</v>
      </c>
      <c r="DP112" s="11">
        <v>4.3122602444444706E-2</v>
      </c>
      <c r="DQ112" s="11">
        <v>0.82332044410451</v>
      </c>
      <c r="DR112" s="11">
        <v>-2.92735633426636E-6</v>
      </c>
      <c r="DS112" s="11">
        <v>140.081984331065</v>
      </c>
      <c r="DT112" s="10">
        <v>1702.3456973964201</v>
      </c>
      <c r="DW112" s="50">
        <f t="shared" si="34"/>
        <v>2.8990671541279736E-5</v>
      </c>
      <c r="DX112" s="25">
        <f t="shared" si="35"/>
        <v>8.4307434758674717E-6</v>
      </c>
      <c r="DY112" s="43">
        <f t="shared" si="36"/>
        <v>7.5301304206932802E-4</v>
      </c>
      <c r="DZ112" s="43">
        <f t="shared" si="37"/>
        <v>2.1898284703855691E-4</v>
      </c>
      <c r="EA112" s="45"/>
      <c r="EB112" s="45"/>
      <c r="EC112" s="47" t="str">
        <f t="shared" si="56"/>
        <v/>
      </c>
      <c r="ED112" s="48" t="str">
        <f t="shared" si="57"/>
        <v/>
      </c>
      <c r="EE112" s="24">
        <f t="shared" si="38"/>
        <v>1.9333681909482309E-3</v>
      </c>
      <c r="EF112" s="25">
        <f t="shared" si="39"/>
        <v>5.0527920421541029E-4</v>
      </c>
      <c r="EG112" s="43">
        <f t="shared" si="40"/>
        <v>8.7483475646812341E-3</v>
      </c>
      <c r="EH112" s="44">
        <f t="shared" si="41"/>
        <v>2.2863508960049499E-3</v>
      </c>
      <c r="EI112" s="43">
        <f t="shared" si="42"/>
        <v>2.2541933677721425E-4</v>
      </c>
      <c r="EJ112" s="43">
        <f t="shared" si="43"/>
        <v>5.8912577353252962E-5</v>
      </c>
      <c r="EK112" s="47"/>
      <c r="EL112" s="47"/>
      <c r="EM112" s="47" t="str">
        <f t="shared" si="58"/>
        <v/>
      </c>
      <c r="EN112" s="48" t="str">
        <f t="shared" si="59"/>
        <v/>
      </c>
      <c r="EO112" s="24">
        <f t="shared" si="44"/>
        <v>1.0257665319271858E-2</v>
      </c>
      <c r="EP112" s="25">
        <f t="shared" si="45"/>
        <v>3.5673755778462095E-3</v>
      </c>
      <c r="EQ112" s="43">
        <f t="shared" si="46"/>
        <v>1.4627822763980142E-2</v>
      </c>
      <c r="ER112" s="44">
        <f t="shared" si="47"/>
        <v>5.0872139089238504E-3</v>
      </c>
      <c r="ES112" s="43">
        <f t="shared" si="48"/>
        <v>5.408233919890832E-3</v>
      </c>
      <c r="ET112" s="43">
        <f t="shared" si="49"/>
        <v>1.880856998604782E-3</v>
      </c>
      <c r="EU112" s="47"/>
      <c r="EV112" s="47"/>
      <c r="EW112" s="47" t="str">
        <f t="shared" si="60"/>
        <v/>
      </c>
      <c r="EX112" s="48" t="str">
        <f t="shared" si="61"/>
        <v/>
      </c>
      <c r="EY112" s="24">
        <f t="shared" si="50"/>
        <v>2.7831772989557976E-3</v>
      </c>
      <c r="EZ112" s="25">
        <f t="shared" si="51"/>
        <v>8.3990694306459188E-4</v>
      </c>
      <c r="FA112" s="43">
        <f t="shared" si="52"/>
        <v>1.0843197218065436E-2</v>
      </c>
      <c r="FB112" s="43">
        <f t="shared" si="53"/>
        <v>3.2722588790476009E-3</v>
      </c>
      <c r="FC112" s="43">
        <f t="shared" si="54"/>
        <v>1.0525512547430035E-3</v>
      </c>
      <c r="FD112" s="43">
        <f t="shared" si="55"/>
        <v>3.1763880336393795E-4</v>
      </c>
      <c r="FE112" s="47"/>
      <c r="FF112" s="47"/>
      <c r="FG112" s="47" t="str">
        <f t="shared" si="62"/>
        <v/>
      </c>
      <c r="FH112" s="48" t="str">
        <f t="shared" si="63"/>
        <v/>
      </c>
    </row>
    <row r="113" spans="1:164" x14ac:dyDescent="0.35">
      <c r="A113" s="6" t="s">
        <v>142</v>
      </c>
      <c r="B113" s="11">
        <v>0</v>
      </c>
      <c r="C113" s="11">
        <v>0</v>
      </c>
      <c r="D113" s="11">
        <v>1.16581725604852E-3</v>
      </c>
      <c r="E113" s="11">
        <v>0</v>
      </c>
      <c r="F113" s="11">
        <v>0</v>
      </c>
      <c r="G113" s="11">
        <v>4.7969965862573603E-7</v>
      </c>
      <c r="H113" s="11">
        <v>2.08535585254686E-4</v>
      </c>
      <c r="I113" s="11">
        <v>1.7751471569599603E-5</v>
      </c>
      <c r="J113" s="11">
        <v>3.7818388987793502E-6</v>
      </c>
      <c r="K113" s="11">
        <v>1.90763420731359E-4</v>
      </c>
      <c r="L113" s="11">
        <v>1.1363562391748698E-2</v>
      </c>
      <c r="M113" s="11">
        <v>5.1360860926643902E-5</v>
      </c>
      <c r="N113" s="11">
        <v>5.4017900518703898E-5</v>
      </c>
      <c r="O113" s="11">
        <v>1.06879143016116E-2</v>
      </c>
      <c r="P113" s="11">
        <v>0</v>
      </c>
      <c r="Q113" s="11">
        <v>5.3958267079214897E-4</v>
      </c>
      <c r="R113" s="11">
        <v>1.8227572543597101E-3</v>
      </c>
      <c r="S113" s="11">
        <v>4.7412638911457805E-6</v>
      </c>
      <c r="T113" s="11">
        <v>1.4944990856511798E-4</v>
      </c>
      <c r="U113" s="11">
        <v>4.0466415704595198E-4</v>
      </c>
      <c r="V113" s="11">
        <v>6.3860588840432004E-4</v>
      </c>
      <c r="W113" s="11">
        <v>1.6829199974536901E-3</v>
      </c>
      <c r="X113" s="11">
        <v>1.1274008745182999E-4</v>
      </c>
      <c r="Y113" s="11">
        <v>1.849558662182E-5</v>
      </c>
      <c r="Z113" s="11">
        <v>1.9875464380540299E-4</v>
      </c>
      <c r="AA113" s="11">
        <v>2.0029748958179799E-6</v>
      </c>
      <c r="AB113" s="11">
        <v>3.3925219046265299E-6</v>
      </c>
      <c r="AC113" s="11">
        <v>5.6166712702790302E-5</v>
      </c>
      <c r="AD113" s="11">
        <v>0</v>
      </c>
      <c r="AE113" s="11">
        <v>1.2615129106574E-6</v>
      </c>
      <c r="AF113" s="11">
        <v>1.0114410110371602E-6</v>
      </c>
      <c r="AG113" s="11">
        <v>6.3607754287544E-4</v>
      </c>
      <c r="AH113" s="11">
        <v>2.6715372223339105E-4</v>
      </c>
      <c r="AI113" s="11">
        <v>8.5488871913552309E-4</v>
      </c>
      <c r="AJ113" s="11">
        <v>2.7171130091072201E-4</v>
      </c>
      <c r="AK113" s="11">
        <v>2.5952840789155698E-4</v>
      </c>
      <c r="AL113" s="11">
        <v>1.2830040638258599E-5</v>
      </c>
      <c r="AM113" s="11">
        <v>1.2420439078339999E-4</v>
      </c>
      <c r="AN113" s="11">
        <v>1.0692963050915201E-6</v>
      </c>
      <c r="AO113" s="11">
        <v>3.4519349142388199E-4</v>
      </c>
      <c r="AP113" s="11">
        <v>4.05922262447426E-5</v>
      </c>
      <c r="AQ113" s="11">
        <v>3.2128951321779697E-4</v>
      </c>
      <c r="AR113" s="11">
        <v>8.0180726849073301E-5</v>
      </c>
      <c r="AS113" s="11">
        <v>6.610491478183801E-5</v>
      </c>
      <c r="AT113" s="11">
        <v>8.1722490119677009E-5</v>
      </c>
      <c r="AU113" s="11">
        <v>1.09058598774507E-3</v>
      </c>
      <c r="AV113" s="11">
        <v>1.08053697090113E-4</v>
      </c>
      <c r="AW113" s="11">
        <v>3.1096923854063897E-5</v>
      </c>
      <c r="AX113" s="11">
        <v>1.3639880215783702E-3</v>
      </c>
      <c r="AY113" s="11">
        <v>1.5081154061207902E-3</v>
      </c>
      <c r="AZ113" s="11">
        <v>0</v>
      </c>
      <c r="BA113" s="11">
        <v>9.8753183784244206E-5</v>
      </c>
      <c r="BB113" s="11">
        <v>1.5634895443501599E-4</v>
      </c>
      <c r="BC113" s="11">
        <v>1.09467306591892E-4</v>
      </c>
      <c r="BD113" s="11">
        <v>1.4744989011161399E-4</v>
      </c>
      <c r="BE113" s="11">
        <v>6.9621284920774206E-5</v>
      </c>
      <c r="BF113" s="11">
        <v>7.3635893284449092E-5</v>
      </c>
      <c r="BG113" s="11">
        <v>7.8161368571193001E-5</v>
      </c>
      <c r="BH113" s="11">
        <v>4.2989100647976698E-4</v>
      </c>
      <c r="BI113" s="11">
        <v>5.4910154447309401E-5</v>
      </c>
      <c r="BJ113" s="11">
        <v>0</v>
      </c>
      <c r="BK113" s="11">
        <v>6.9654160592365095E-4</v>
      </c>
      <c r="BL113" s="11">
        <v>6.08857367365435E-5</v>
      </c>
      <c r="BM113" s="11">
        <v>1.0614097067573199E-5</v>
      </c>
      <c r="BN113" s="11">
        <v>7.7584609104867097E-5</v>
      </c>
      <c r="BO113" s="11">
        <v>2.2771222828037599E-3</v>
      </c>
      <c r="BP113" s="11">
        <v>3.9736843278046798E-5</v>
      </c>
      <c r="BQ113" s="11">
        <v>3.3226117314499402E-3</v>
      </c>
      <c r="BR113" s="11">
        <v>1.673837149168E-4</v>
      </c>
      <c r="BS113" s="11">
        <v>7.8257593951547007E-4</v>
      </c>
      <c r="BT113" s="11">
        <v>2.6485093306338503E-4</v>
      </c>
      <c r="BU113" s="11">
        <v>1.00511179203913E-3</v>
      </c>
      <c r="BV113" s="11">
        <v>1.6961138497817898E-3</v>
      </c>
      <c r="BW113" s="11">
        <v>1.3403559943762201E-2</v>
      </c>
      <c r="BX113" s="11">
        <v>2.1118716557609801E-2</v>
      </c>
      <c r="BY113" s="11">
        <v>1.5589906013388499E-3</v>
      </c>
      <c r="BZ113" s="11">
        <v>5.9557413544140099E-3</v>
      </c>
      <c r="CA113" s="11">
        <v>1.1943415140573601E-3</v>
      </c>
      <c r="CB113" s="11">
        <v>1.6260795137115198E-3</v>
      </c>
      <c r="CC113" s="11">
        <v>7.8508624472882409E-5</v>
      </c>
      <c r="CD113" s="11">
        <v>7.9108573445498608E-5</v>
      </c>
      <c r="CE113" s="11">
        <v>1.9820708530395299E-3</v>
      </c>
      <c r="CF113" s="11">
        <v>1.17039753985765E-3</v>
      </c>
      <c r="CG113" s="11">
        <v>2.1279488449548901E-3</v>
      </c>
      <c r="CH113" s="11">
        <v>1.2353093277462699E-4</v>
      </c>
      <c r="CI113" s="11">
        <v>2.1963508357209802E-5</v>
      </c>
      <c r="CJ113" s="11">
        <v>5.4982977974438695E-4</v>
      </c>
      <c r="CK113" s="11">
        <v>1.49017101260033E-2</v>
      </c>
      <c r="CL113" s="11">
        <v>8.2382478942459001E-5</v>
      </c>
      <c r="CM113" s="11">
        <v>9.7343105263245799E-2</v>
      </c>
      <c r="CN113" s="11">
        <v>8.4339490392197E-2</v>
      </c>
      <c r="CO113" s="11">
        <v>8.6187729025896092E-3</v>
      </c>
      <c r="CP113" s="11">
        <v>5.0828521103302602E-3</v>
      </c>
      <c r="CQ113" s="11">
        <v>0</v>
      </c>
      <c r="CR113" s="11">
        <v>2.5046669801559499E-3</v>
      </c>
      <c r="CS113" s="11">
        <v>4.3745624647921096E-2</v>
      </c>
      <c r="CT113" s="11">
        <v>1.0567502967746799E-2</v>
      </c>
      <c r="CU113" s="11">
        <v>9.824502906214061E-3</v>
      </c>
      <c r="CV113" s="11">
        <v>1.2886160067294E-3</v>
      </c>
      <c r="CW113" s="11">
        <v>5.88491808313788E-2</v>
      </c>
      <c r="CX113" s="11">
        <v>1.9210353311014802E-3</v>
      </c>
      <c r="CY113" s="11">
        <v>1.5268970893063E-2</v>
      </c>
      <c r="CZ113" s="11">
        <v>1.4821507512535199E-2</v>
      </c>
      <c r="DA113" s="11">
        <v>4.4652835353874596E-3</v>
      </c>
      <c r="DB113" s="11">
        <v>1.61418777343031E-3</v>
      </c>
      <c r="DC113" s="11">
        <v>10.8235007375718</v>
      </c>
      <c r="DD113" s="11">
        <v>0.353395730621753</v>
      </c>
      <c r="DE113" s="11">
        <v>1.6242822577641699E-3</v>
      </c>
      <c r="DF113" s="11">
        <v>7.8034733299482293E-4</v>
      </c>
      <c r="DG113" s="11">
        <v>1.5449974807454399E-4</v>
      </c>
      <c r="DH113" s="11">
        <v>6.4477461478483304E-4</v>
      </c>
      <c r="DI113" s="11">
        <v>2.2057541191494801E-4</v>
      </c>
      <c r="DJ113" s="11">
        <v>3.2277178490739103E-3</v>
      </c>
      <c r="DK113" s="11">
        <v>6.3420863922331895E-4</v>
      </c>
      <c r="DL113" s="10">
        <v>11.6588773451947</v>
      </c>
      <c r="DM113" s="11">
        <v>279.001342685986</v>
      </c>
      <c r="DN113" s="11">
        <v>595.75054796277402</v>
      </c>
      <c r="DO113" s="11">
        <v>1.7956180903491898</v>
      </c>
      <c r="DP113" s="11">
        <v>3.7878832790200198E-2</v>
      </c>
      <c r="DQ113" s="11">
        <v>0.42039721039754402</v>
      </c>
      <c r="DR113" s="11">
        <v>3.5250736331650798E-6</v>
      </c>
      <c r="DS113" s="11">
        <v>61.636391834692503</v>
      </c>
      <c r="DT113" s="10">
        <v>950.30105748725794</v>
      </c>
      <c r="DW113" s="50">
        <f t="shared" si="34"/>
        <v>2.0358980413083004E-5</v>
      </c>
      <c r="DX113" s="25">
        <f t="shared" si="35"/>
        <v>5.9205714172061726E-6</v>
      </c>
      <c r="DY113" s="43">
        <f t="shared" si="36"/>
        <v>5.2881071597311337E-4</v>
      </c>
      <c r="DZ113" s="43">
        <f t="shared" si="37"/>
        <v>1.5378282932532343E-4</v>
      </c>
      <c r="EA113" s="45"/>
      <c r="EB113" s="45"/>
      <c r="EC113" s="47" t="str">
        <f t="shared" si="56"/>
        <v/>
      </c>
      <c r="ED113" s="48" t="str">
        <f t="shared" si="57"/>
        <v/>
      </c>
      <c r="EE113" s="24">
        <f t="shared" si="38"/>
        <v>3.5702747171125512E-5</v>
      </c>
      <c r="EF113" s="25">
        <f t="shared" si="39"/>
        <v>9.3307916016154906E-6</v>
      </c>
      <c r="EG113" s="43">
        <f t="shared" si="40"/>
        <v>1.6155228100331827E-4</v>
      </c>
      <c r="EH113" s="44">
        <f t="shared" si="41"/>
        <v>4.2221139442925036E-5</v>
      </c>
      <c r="EI113" s="43">
        <f t="shared" si="42"/>
        <v>4.1627299063467294E-6</v>
      </c>
      <c r="EJ113" s="43">
        <f t="shared" si="43"/>
        <v>1.0879153098153382E-6</v>
      </c>
      <c r="EK113" s="47"/>
      <c r="EL113" s="47"/>
      <c r="EM113" s="47" t="str">
        <f t="shared" si="58"/>
        <v/>
      </c>
      <c r="EN113" s="48" t="str">
        <f t="shared" si="59"/>
        <v/>
      </c>
      <c r="EO113" s="24">
        <f t="shared" si="44"/>
        <v>2.9608684398040535E-4</v>
      </c>
      <c r="EP113" s="25">
        <f t="shared" si="45"/>
        <v>1.0297206462300889E-4</v>
      </c>
      <c r="EQ113" s="43">
        <f t="shared" si="46"/>
        <v>4.2223115511035746E-4</v>
      </c>
      <c r="ER113" s="44">
        <f t="shared" si="47"/>
        <v>1.4684209945089197E-4</v>
      </c>
      <c r="ES113" s="43">
        <f t="shared" si="48"/>
        <v>1.5610832124145788E-4</v>
      </c>
      <c r="ET113" s="43">
        <f t="shared" si="49"/>
        <v>5.4290815245167195E-5</v>
      </c>
      <c r="EU113" s="47"/>
      <c r="EV113" s="47"/>
      <c r="EW113" s="47" t="str">
        <f t="shared" si="60"/>
        <v/>
      </c>
      <c r="EX113" s="48" t="str">
        <f t="shared" si="61"/>
        <v/>
      </c>
      <c r="EY113" s="24">
        <f t="shared" si="50"/>
        <v>8.7136165873047909E-5</v>
      </c>
      <c r="EZ113" s="25">
        <f t="shared" si="51"/>
        <v>2.6295942675394478E-5</v>
      </c>
      <c r="FA113" s="43">
        <f t="shared" si="52"/>
        <v>3.3948057557885657E-4</v>
      </c>
      <c r="FB113" s="43">
        <f t="shared" si="53"/>
        <v>1.0244841123532535E-4</v>
      </c>
      <c r="FC113" s="43">
        <f t="shared" si="54"/>
        <v>3.2953445243169063E-5</v>
      </c>
      <c r="FD113" s="43">
        <f t="shared" si="55"/>
        <v>9.944687127198405E-6</v>
      </c>
      <c r="FE113" s="47"/>
      <c r="FF113" s="47"/>
      <c r="FG113" s="47" t="str">
        <f t="shared" si="62"/>
        <v/>
      </c>
      <c r="FH113" s="48" t="str">
        <f t="shared" si="63"/>
        <v/>
      </c>
    </row>
    <row r="114" spans="1:164" x14ac:dyDescent="0.35">
      <c r="A114" s="6" t="s">
        <v>143</v>
      </c>
      <c r="B114" s="11">
        <v>0.18619008477541002</v>
      </c>
      <c r="C114" s="11">
        <v>3.8829617836780798E-3</v>
      </c>
      <c r="D114" s="11">
        <v>2.67226650540036E-2</v>
      </c>
      <c r="E114" s="11">
        <v>4.61196471606839E-3</v>
      </c>
      <c r="F114" s="11">
        <v>3.7428370962805302E-3</v>
      </c>
      <c r="G114" s="11">
        <v>5.6812908253629502E-3</v>
      </c>
      <c r="H114" s="11">
        <v>8.3393652231535706E-2</v>
      </c>
      <c r="I114" s="11">
        <v>1.25551509646453E-3</v>
      </c>
      <c r="J114" s="11">
        <v>7.6410317574021895E-4</v>
      </c>
      <c r="K114" s="11">
        <v>1.3410341959912101E-3</v>
      </c>
      <c r="L114" s="11">
        <v>0.41234290955216002</v>
      </c>
      <c r="M114" s="11">
        <v>1.9769805020785198E-2</v>
      </c>
      <c r="N114" s="11">
        <v>1.9527745662895998E-2</v>
      </c>
      <c r="O114" s="11">
        <v>1.3643950187980399E-2</v>
      </c>
      <c r="P114" s="11">
        <v>0</v>
      </c>
      <c r="Q114" s="11">
        <v>6.0446359829875399E-3</v>
      </c>
      <c r="R114" s="11">
        <v>5.5013587985198904E-3</v>
      </c>
      <c r="S114" s="11">
        <v>1.06485955421968E-4</v>
      </c>
      <c r="T114" s="11">
        <v>3.8429915672531E-3</v>
      </c>
      <c r="U114" s="11">
        <v>6.1745421701472096E-3</v>
      </c>
      <c r="V114" s="11">
        <v>1.19597423961763E-3</v>
      </c>
      <c r="W114" s="11">
        <v>1.2970430535740899E-2</v>
      </c>
      <c r="X114" s="11">
        <v>1.0295878950341598E-2</v>
      </c>
      <c r="Y114" s="11">
        <v>7.0461376708552794E-3</v>
      </c>
      <c r="Z114" s="11">
        <v>2.2376297625307399E-2</v>
      </c>
      <c r="AA114" s="11">
        <v>1.2390107188320399E-5</v>
      </c>
      <c r="AB114" s="11">
        <v>3.5375793096042005E-5</v>
      </c>
      <c r="AC114" s="11">
        <v>4.29087162518296E-4</v>
      </c>
      <c r="AD114" s="11">
        <v>0</v>
      </c>
      <c r="AE114" s="11">
        <v>4.3179547843419299E-5</v>
      </c>
      <c r="AF114" s="11">
        <v>1.6058670492302502E-5</v>
      </c>
      <c r="AG114" s="11">
        <v>2.9935966150179002E-3</v>
      </c>
      <c r="AH114" s="11">
        <v>8.4741377325918896E-3</v>
      </c>
      <c r="AI114" s="11">
        <v>9.5805335188556707E-4</v>
      </c>
      <c r="AJ114" s="11">
        <v>2.11601641052566E-3</v>
      </c>
      <c r="AK114" s="11">
        <v>6.2236390330321998E-3</v>
      </c>
      <c r="AL114" s="11">
        <v>1.0334982897780801E-3</v>
      </c>
      <c r="AM114" s="11">
        <v>2.9867207748392501E-3</v>
      </c>
      <c r="AN114" s="11">
        <v>1.0142247409686499E-5</v>
      </c>
      <c r="AO114" s="11">
        <v>7.3489654116962299E-3</v>
      </c>
      <c r="AP114" s="11">
        <v>2.2237026366511901E-4</v>
      </c>
      <c r="AQ114" s="11">
        <v>3.6575233912299302E-3</v>
      </c>
      <c r="AR114" s="11">
        <v>1.6435619364154702E-4</v>
      </c>
      <c r="AS114" s="11">
        <v>5.5508719354144395E-4</v>
      </c>
      <c r="AT114" s="11">
        <v>5.8895914556942599E-4</v>
      </c>
      <c r="AU114" s="11">
        <v>1.5330721813292899E-2</v>
      </c>
      <c r="AV114" s="11">
        <v>2.0943332478869704E-3</v>
      </c>
      <c r="AW114" s="11">
        <v>5.1493555435200701E-4</v>
      </c>
      <c r="AX114" s="11">
        <v>3.8803283648625201E-3</v>
      </c>
      <c r="AY114" s="11">
        <v>5.7705483756230794E-4</v>
      </c>
      <c r="AZ114" s="11">
        <v>0</v>
      </c>
      <c r="BA114" s="11">
        <v>6.6842325643518196E-3</v>
      </c>
      <c r="BB114" s="11">
        <v>2.81909081845642E-3</v>
      </c>
      <c r="BC114" s="11">
        <v>2.39379786490041E-3</v>
      </c>
      <c r="BD114" s="11">
        <v>2.2121795285039998E-2</v>
      </c>
      <c r="BE114" s="11">
        <v>6.0366826616379803E-3</v>
      </c>
      <c r="BF114" s="11">
        <v>1.29076845179865E-3</v>
      </c>
      <c r="BG114" s="11">
        <v>8.7412011035893601E-4</v>
      </c>
      <c r="BH114" s="11">
        <v>2.3333547986237801E-3</v>
      </c>
      <c r="BI114" s="11">
        <v>2.2113160501768602E-4</v>
      </c>
      <c r="BJ114" s="11">
        <v>0</v>
      </c>
      <c r="BK114" s="11">
        <v>5.2784759641359797E-3</v>
      </c>
      <c r="BL114" s="11">
        <v>4.3821353213498292E-3</v>
      </c>
      <c r="BM114" s="11">
        <v>1.6659994766678201E-3</v>
      </c>
      <c r="BN114" s="11">
        <v>8.6653567675569997E-3</v>
      </c>
      <c r="BO114" s="11">
        <v>0.15150701257660198</v>
      </c>
      <c r="BP114" s="11">
        <v>1.0086532318476399E-4</v>
      </c>
      <c r="BQ114" s="11">
        <v>4.8714841260995699E-2</v>
      </c>
      <c r="BR114" s="11">
        <v>7.8888454462829501E-3</v>
      </c>
      <c r="BS114" s="11">
        <v>0.224968611554446</v>
      </c>
      <c r="BT114" s="11">
        <v>3.6582826290776304E-3</v>
      </c>
      <c r="BU114" s="11">
        <v>1.16132889202522E-2</v>
      </c>
      <c r="BV114" s="11">
        <v>0.19014478524196202</v>
      </c>
      <c r="BW114" s="11">
        <v>0.16152681803128902</v>
      </c>
      <c r="BX114" s="11">
        <v>0.47843958366665695</v>
      </c>
      <c r="BY114" s="11">
        <v>0.32603571728959302</v>
      </c>
      <c r="BZ114" s="11">
        <v>0.39004460881394998</v>
      </c>
      <c r="CA114" s="11">
        <v>4.20159657596057E-2</v>
      </c>
      <c r="CB114" s="11">
        <v>0.12902103658191499</v>
      </c>
      <c r="CC114" s="11">
        <v>3.18793222884667E-3</v>
      </c>
      <c r="CD114" s="11">
        <v>1.0570337332625099E-3</v>
      </c>
      <c r="CE114" s="11">
        <v>2.7245383747654301E-2</v>
      </c>
      <c r="CF114" s="11">
        <v>1.36663122966102E-2</v>
      </c>
      <c r="CG114" s="11">
        <v>2.0208241312127901</v>
      </c>
      <c r="CH114" s="11">
        <v>1.1784937351068601</v>
      </c>
      <c r="CI114" s="11">
        <v>0.40363816997500002</v>
      </c>
      <c r="CJ114" s="11">
        <v>6.4841882023727607E-2</v>
      </c>
      <c r="CK114" s="11">
        <v>0.26969836235806699</v>
      </c>
      <c r="CL114" s="11">
        <v>2.4384340637502701E-2</v>
      </c>
      <c r="CM114" s="11">
        <v>0.29854231502668699</v>
      </c>
      <c r="CN114" s="11">
        <v>6.4317817244563799E-2</v>
      </c>
      <c r="CO114" s="11">
        <v>7.035182202555941E-2</v>
      </c>
      <c r="CP114" s="11">
        <v>0.28888575696665297</v>
      </c>
      <c r="CQ114" s="11">
        <v>9.7760633742274298E-6</v>
      </c>
      <c r="CR114" s="11">
        <v>8.3529769134105508E-2</v>
      </c>
      <c r="CS114" s="11">
        <v>2.9668274716890197</v>
      </c>
      <c r="CT114" s="11">
        <v>2.4067318484472099E-2</v>
      </c>
      <c r="CU114" s="11">
        <v>1.3325925602941999</v>
      </c>
      <c r="CV114" s="11">
        <v>0.71591653183583903</v>
      </c>
      <c r="CW114" s="11">
        <v>0.60977034362478799</v>
      </c>
      <c r="CX114" s="11">
        <v>0.175872781396336</v>
      </c>
      <c r="CY114" s="11">
        <v>0.426509986380054</v>
      </c>
      <c r="CZ114" s="11">
        <v>6.7393690667210695</v>
      </c>
      <c r="DA114" s="11">
        <v>2.3371318491188</v>
      </c>
      <c r="DB114" s="11">
        <v>0.596295620631353</v>
      </c>
      <c r="DC114" s="11">
        <v>1.1997274733100201</v>
      </c>
      <c r="DD114" s="11">
        <v>2.0324030504098198</v>
      </c>
      <c r="DE114" s="11">
        <v>7.0230342698569004</v>
      </c>
      <c r="DF114" s="11">
        <v>2.62506162025409</v>
      </c>
      <c r="DG114" s="11">
        <v>0.25302327546726999</v>
      </c>
      <c r="DH114" s="11">
        <v>2.0548229224044E-2</v>
      </c>
      <c r="DI114" s="11">
        <v>1.4874865571700001E-2</v>
      </c>
      <c r="DJ114" s="11">
        <v>0.5674901662254731</v>
      </c>
      <c r="DK114" s="11">
        <v>0.18102652534209701</v>
      </c>
      <c r="DL114" s="10">
        <v>37.803356534428403</v>
      </c>
      <c r="DM114" s="11">
        <v>14.5577106312391</v>
      </c>
      <c r="DN114" s="11">
        <v>31.337565364242501</v>
      </c>
      <c r="DO114" s="11">
        <v>2.1941686067464703</v>
      </c>
      <c r="DP114" s="11">
        <v>8.6793770874502209E-3</v>
      </c>
      <c r="DQ114" s="11">
        <v>2.16134206125786E-2</v>
      </c>
      <c r="DR114" s="11">
        <v>2.2689056707193699E-5</v>
      </c>
      <c r="DS114" s="11">
        <v>4.0979874652691697</v>
      </c>
      <c r="DT114" s="10">
        <v>90.021104088682392</v>
      </c>
      <c r="DW114" s="50">
        <f t="shared" si="34"/>
        <v>5.8526352842271411E-3</v>
      </c>
      <c r="DX114" s="25">
        <f t="shared" si="35"/>
        <v>1.7019980606131082E-3</v>
      </c>
      <c r="DY114" s="43">
        <f t="shared" si="36"/>
        <v>0.15201823432144004</v>
      </c>
      <c r="DZ114" s="43">
        <f t="shared" si="37"/>
        <v>4.4208245931573832E-2</v>
      </c>
      <c r="EA114" s="45"/>
      <c r="EB114" s="45"/>
      <c r="EC114" s="47" t="str">
        <f t="shared" si="56"/>
        <v/>
      </c>
      <c r="ED114" s="48" t="str">
        <f t="shared" si="57"/>
        <v/>
      </c>
      <c r="EE114" s="24">
        <f t="shared" si="38"/>
        <v>4.9314812024929045E-4</v>
      </c>
      <c r="EF114" s="25">
        <f t="shared" si="39"/>
        <v>1.2888258476916208E-4</v>
      </c>
      <c r="EG114" s="43">
        <f t="shared" si="40"/>
        <v>2.231458641457254E-3</v>
      </c>
      <c r="EH114" s="44">
        <f t="shared" si="41"/>
        <v>5.831841300968796E-4</v>
      </c>
      <c r="EI114" s="43">
        <f t="shared" si="42"/>
        <v>5.7498164457233263E-5</v>
      </c>
      <c r="EJ114" s="43">
        <f t="shared" si="43"/>
        <v>1.5026949815776473E-5</v>
      </c>
      <c r="EK114" s="47"/>
      <c r="EL114" s="47"/>
      <c r="EM114" s="47" t="str">
        <f t="shared" si="58"/>
        <v/>
      </c>
      <c r="EN114" s="48" t="str">
        <f t="shared" si="59"/>
        <v/>
      </c>
      <c r="EO114" s="24">
        <f t="shared" si="44"/>
        <v>3.4210543462574535E-3</v>
      </c>
      <c r="EP114" s="25">
        <f t="shared" si="45"/>
        <v>1.189762518610793E-3</v>
      </c>
      <c r="EQ114" s="43">
        <f t="shared" si="46"/>
        <v>4.8785542406983374E-3</v>
      </c>
      <c r="ER114" s="44">
        <f t="shared" si="47"/>
        <v>1.6966468208674903E-3</v>
      </c>
      <c r="ES114" s="43">
        <f t="shared" si="48"/>
        <v>1.8037108427059574E-3</v>
      </c>
      <c r="ET114" s="43">
        <f t="shared" si="49"/>
        <v>6.2728835553609128E-4</v>
      </c>
      <c r="EU114" s="47"/>
      <c r="EV114" s="47"/>
      <c r="EW114" s="47" t="str">
        <f t="shared" si="60"/>
        <v/>
      </c>
      <c r="EX114" s="48" t="str">
        <f t="shared" si="61"/>
        <v/>
      </c>
      <c r="EY114" s="24">
        <f t="shared" si="50"/>
        <v>9.7684996492837205E-3</v>
      </c>
      <c r="EZ114" s="25">
        <f t="shared" si="51"/>
        <v>2.9479367634378424E-3</v>
      </c>
      <c r="FA114" s="43">
        <f t="shared" si="52"/>
        <v>3.8057858642899442E-2</v>
      </c>
      <c r="FB114" s="43">
        <f t="shared" si="53"/>
        <v>1.1485096448700844E-2</v>
      </c>
      <c r="FC114" s="43">
        <f t="shared" si="54"/>
        <v>3.6942837118812905E-3</v>
      </c>
      <c r="FD114" s="43">
        <f t="shared" si="55"/>
        <v>1.1148605374237815E-3</v>
      </c>
      <c r="FE114" s="47"/>
      <c r="FF114" s="47"/>
      <c r="FG114" s="47" t="str">
        <f t="shared" si="62"/>
        <v/>
      </c>
      <c r="FH114" s="48" t="str">
        <f t="shared" si="63"/>
        <v/>
      </c>
    </row>
    <row r="115" spans="1:164" x14ac:dyDescent="0.35">
      <c r="A115" s="6" t="s">
        <v>144</v>
      </c>
      <c r="B115" s="11">
        <v>0.17217746590250502</v>
      </c>
      <c r="C115" s="11">
        <v>7.691829170741539E-2</v>
      </c>
      <c r="D115" s="11">
        <v>8.75898447841955E-2</v>
      </c>
      <c r="E115" s="11">
        <v>7.16068971119638E-3</v>
      </c>
      <c r="F115" s="11">
        <v>9.0463424552945199E-5</v>
      </c>
      <c r="G115" s="11">
        <v>9.5653733671009799E-4</v>
      </c>
      <c r="H115" s="11">
        <v>4.6944705263569503E-2</v>
      </c>
      <c r="I115" s="11">
        <v>1.35175899185144E-2</v>
      </c>
      <c r="J115" s="11">
        <v>1.0569132626946301E-2</v>
      </c>
      <c r="K115" s="11">
        <v>6.7349635104805598E-3</v>
      </c>
      <c r="L115" s="11">
        <v>1.54467966271573</v>
      </c>
      <c r="M115" s="11">
        <v>0.15389294523369598</v>
      </c>
      <c r="N115" s="11">
        <v>1.9911771322273903E-3</v>
      </c>
      <c r="O115" s="11">
        <v>2.6269011617189801E-2</v>
      </c>
      <c r="P115" s="11">
        <v>0</v>
      </c>
      <c r="Q115" s="11">
        <v>3.30234176747475E-2</v>
      </c>
      <c r="R115" s="11">
        <v>1.6755897266393201E-2</v>
      </c>
      <c r="S115" s="11">
        <v>8.1222307971977792E-4</v>
      </c>
      <c r="T115" s="11">
        <v>1.1815063926073701E-2</v>
      </c>
      <c r="U115" s="11">
        <v>8.6572125402762396E-3</v>
      </c>
      <c r="V115" s="11">
        <v>3.6606242285718398E-3</v>
      </c>
      <c r="W115" s="11">
        <v>2.3330743731735402E-2</v>
      </c>
      <c r="X115" s="11">
        <v>9.4706826199771402E-3</v>
      </c>
      <c r="Y115" s="11">
        <v>8.8682809334444501E-4</v>
      </c>
      <c r="Z115" s="11">
        <v>9.0341365802716102E-3</v>
      </c>
      <c r="AA115" s="11">
        <v>4.21988776759783E-5</v>
      </c>
      <c r="AB115" s="11">
        <v>1.3634114934281801E-4</v>
      </c>
      <c r="AC115" s="11">
        <v>6.9607410802553402E-4</v>
      </c>
      <c r="AD115" s="11">
        <v>2.2197064683890002E-6</v>
      </c>
      <c r="AE115" s="11">
        <v>4.7214469638969198E-4</v>
      </c>
      <c r="AF115" s="11">
        <v>2.3899664598475999E-4</v>
      </c>
      <c r="AG115" s="11">
        <v>8.0191572305582306E-4</v>
      </c>
      <c r="AH115" s="11">
        <v>2.0838792918027003E-3</v>
      </c>
      <c r="AI115" s="11">
        <v>4.6693216557311496E-3</v>
      </c>
      <c r="AJ115" s="11">
        <v>5.7555839956308901E-3</v>
      </c>
      <c r="AK115" s="11">
        <v>1.15940639835364E-2</v>
      </c>
      <c r="AL115" s="11">
        <v>1.8712041324830801E-3</v>
      </c>
      <c r="AM115" s="11">
        <v>2.0326424445343198E-3</v>
      </c>
      <c r="AN115" s="11">
        <v>1.3251789822917698E-6</v>
      </c>
      <c r="AO115" s="11">
        <v>1.2985905019834999E-2</v>
      </c>
      <c r="AP115" s="11">
        <v>5.7020513881280203E-4</v>
      </c>
      <c r="AQ115" s="11">
        <v>1.8748753569281101E-2</v>
      </c>
      <c r="AR115" s="11">
        <v>8.3586006821412902E-4</v>
      </c>
      <c r="AS115" s="11">
        <v>2.2015499620509E-3</v>
      </c>
      <c r="AT115" s="11">
        <v>3.64799932507098E-3</v>
      </c>
      <c r="AU115" s="11">
        <v>5.9707295815101001E-2</v>
      </c>
      <c r="AV115" s="11">
        <v>1.8871401194988202E-2</v>
      </c>
      <c r="AW115" s="11">
        <v>2.3463968675735401E-3</v>
      </c>
      <c r="AX115" s="11">
        <v>1.26836520162506E-2</v>
      </c>
      <c r="AY115" s="11">
        <v>4.1026778013965705E-3</v>
      </c>
      <c r="AZ115" s="11">
        <v>0</v>
      </c>
      <c r="BA115" s="11">
        <v>1.4932789298707999E-2</v>
      </c>
      <c r="BB115" s="11">
        <v>8.7443488473652395E-3</v>
      </c>
      <c r="BC115" s="11">
        <v>7.0565388875356901E-3</v>
      </c>
      <c r="BD115" s="11">
        <v>0.101042846926597</v>
      </c>
      <c r="BE115" s="11">
        <v>1.63500407230379E-2</v>
      </c>
      <c r="BF115" s="11">
        <v>4.2011189479390599E-3</v>
      </c>
      <c r="BG115" s="11">
        <v>1.6361619220455199E-3</v>
      </c>
      <c r="BH115" s="11">
        <v>1.5202053777452E-2</v>
      </c>
      <c r="BI115" s="11">
        <v>7.81678795221515E-4</v>
      </c>
      <c r="BJ115" s="11">
        <v>0</v>
      </c>
      <c r="BK115" s="11">
        <v>1.37033673462475E-2</v>
      </c>
      <c r="BL115" s="11">
        <v>3.4110583297931097E-3</v>
      </c>
      <c r="BM115" s="11">
        <v>5.59386635577022E-3</v>
      </c>
      <c r="BN115" s="11">
        <v>2.4303015304028199E-2</v>
      </c>
      <c r="BO115" s="11">
        <v>0.10714268458849399</v>
      </c>
      <c r="BP115" s="11">
        <v>1.8424748859435799E-4</v>
      </c>
      <c r="BQ115" s="11">
        <v>4.1339559681019003E-2</v>
      </c>
      <c r="BR115" s="11">
        <v>8.4193750107398983E-3</v>
      </c>
      <c r="BS115" s="11">
        <v>1.47634056755371</v>
      </c>
      <c r="BT115" s="11">
        <v>0.48081197449267105</v>
      </c>
      <c r="BU115" s="11">
        <v>0.54180892874023101</v>
      </c>
      <c r="BV115" s="11">
        <v>2.0956974777286899</v>
      </c>
      <c r="BW115" s="11">
        <v>2.36672316704853</v>
      </c>
      <c r="BX115" s="11">
        <v>3.46398008444931</v>
      </c>
      <c r="BY115" s="11">
        <v>0.24819084990852799</v>
      </c>
      <c r="BZ115" s="11">
        <v>0.26338867438479402</v>
      </c>
      <c r="CA115" s="11">
        <v>0.124074074171029</v>
      </c>
      <c r="CB115" s="11">
        <v>1.5607292009032801E-2</v>
      </c>
      <c r="CC115" s="11">
        <v>1.8913666385567601E-2</v>
      </c>
      <c r="CD115" s="11">
        <v>2.8393981551987701E-2</v>
      </c>
      <c r="CE115" s="11">
        <v>4.47740746746709E-2</v>
      </c>
      <c r="CF115" s="11">
        <v>1.43262433109614E-2</v>
      </c>
      <c r="CG115" s="11">
        <v>3.7474030976260703E-3</v>
      </c>
      <c r="CH115" s="11">
        <v>0.708078207350889</v>
      </c>
      <c r="CI115" s="11">
        <v>2.5063602685509098E-3</v>
      </c>
      <c r="CJ115" s="11">
        <v>0.109579580880969</v>
      </c>
      <c r="CK115" s="11">
        <v>3.2982872807444101E-2</v>
      </c>
      <c r="CL115" s="11">
        <v>1.2720036675440501E-2</v>
      </c>
      <c r="CM115" s="11">
        <v>0.71232875063036194</v>
      </c>
      <c r="CN115" s="11">
        <v>0.54459669063972793</v>
      </c>
      <c r="CO115" s="11">
        <v>0.53760338522807605</v>
      </c>
      <c r="CP115" s="11">
        <v>0.26496123966000995</v>
      </c>
      <c r="CQ115" s="11">
        <v>0</v>
      </c>
      <c r="CR115" s="11">
        <v>0.42970155240572699</v>
      </c>
      <c r="CS115" s="11">
        <v>2.5872511397686599</v>
      </c>
      <c r="CT115" s="11">
        <v>7.341222577328381E-2</v>
      </c>
      <c r="CU115" s="11">
        <v>1.0574710088839001</v>
      </c>
      <c r="CV115" s="11">
        <v>0.13272408762492699</v>
      </c>
      <c r="CW115" s="11">
        <v>1.34085125987663</v>
      </c>
      <c r="CX115" s="11">
        <v>0.40343862632135902</v>
      </c>
      <c r="CY115" s="11">
        <v>0.66555331908813808</v>
      </c>
      <c r="CZ115" s="11">
        <v>5.3844924467091895</v>
      </c>
      <c r="DA115" s="11">
        <v>1.71546373950739</v>
      </c>
      <c r="DB115" s="11">
        <v>0.45270086612808796</v>
      </c>
      <c r="DC115" s="11">
        <v>3.8120930765177001</v>
      </c>
      <c r="DD115" s="11">
        <v>2.5463591434375701</v>
      </c>
      <c r="DE115" s="11">
        <v>0.49635397244656998</v>
      </c>
      <c r="DF115" s="11">
        <v>17.833889126752801</v>
      </c>
      <c r="DG115" s="11">
        <v>0.87066928840122604</v>
      </c>
      <c r="DH115" s="11">
        <v>9.9487145059708598E-2</v>
      </c>
      <c r="DI115" s="11">
        <v>8.0242891951463696E-2</v>
      </c>
      <c r="DJ115" s="11">
        <v>1.22891444890544</v>
      </c>
      <c r="DK115" s="11">
        <v>8.0984515498163004E-2</v>
      </c>
      <c r="DL115" s="10">
        <v>58.212273135931603</v>
      </c>
      <c r="DM115" s="11">
        <v>114.713541109923</v>
      </c>
      <c r="DN115" s="11">
        <v>30.635852838279</v>
      </c>
      <c r="DO115" s="11">
        <v>0.82040958814250797</v>
      </c>
      <c r="DP115" s="11">
        <v>1.0969718593837E-2</v>
      </c>
      <c r="DQ115" s="11">
        <v>0.19761284903427498</v>
      </c>
      <c r="DR115" s="11">
        <v>9.1715073476937715E-6</v>
      </c>
      <c r="DS115" s="11">
        <v>15.3217028649336</v>
      </c>
      <c r="DT115" s="10">
        <v>219.91237127634503</v>
      </c>
      <c r="DW115" s="50">
        <f t="shared" si="34"/>
        <v>3.8407504218025683E-2</v>
      </c>
      <c r="DX115" s="25">
        <f t="shared" si="35"/>
        <v>1.116924163517251E-2</v>
      </c>
      <c r="DY115" s="43">
        <f t="shared" si="36"/>
        <v>0.99760888768392408</v>
      </c>
      <c r="DZ115" s="43">
        <f t="shared" si="37"/>
        <v>0.29011348044604068</v>
      </c>
      <c r="EA115" s="45"/>
      <c r="EB115" s="45"/>
      <c r="EC115" s="47" t="str">
        <f t="shared" si="56"/>
        <v/>
      </c>
      <c r="ED115" s="48" t="str">
        <f t="shared" si="57"/>
        <v/>
      </c>
      <c r="EE115" s="24">
        <f t="shared" si="38"/>
        <v>6.481498163366177E-2</v>
      </c>
      <c r="EF115" s="25">
        <f t="shared" si="39"/>
        <v>1.6939175111301899E-2</v>
      </c>
      <c r="EG115" s="43">
        <f t="shared" si="40"/>
        <v>0.29328298116439155</v>
      </c>
      <c r="EH115" s="44">
        <f t="shared" si="41"/>
        <v>7.6648510111251206E-2</v>
      </c>
      <c r="EI115" s="43">
        <f t="shared" si="42"/>
        <v>7.5570448719969553E-3</v>
      </c>
      <c r="EJ115" s="43">
        <f t="shared" si="43"/>
        <v>1.9750079871077245E-3</v>
      </c>
      <c r="EK115" s="47"/>
      <c r="EL115" s="47"/>
      <c r="EM115" s="47" t="str">
        <f t="shared" si="58"/>
        <v/>
      </c>
      <c r="EN115" s="48" t="str">
        <f t="shared" si="59"/>
        <v/>
      </c>
      <c r="EO115" s="24">
        <f t="shared" si="44"/>
        <v>0.15960661990209135</v>
      </c>
      <c r="EP115" s="25">
        <f t="shared" si="45"/>
        <v>5.5507441525857938E-2</v>
      </c>
      <c r="EQ115" s="43">
        <f t="shared" si="46"/>
        <v>0.22760513968996085</v>
      </c>
      <c r="ER115" s="44">
        <f t="shared" si="47"/>
        <v>7.9155732951899233E-2</v>
      </c>
      <c r="ES115" s="43">
        <f t="shared" si="48"/>
        <v>8.4150721311980509E-2</v>
      </c>
      <c r="ET115" s="43">
        <f t="shared" si="49"/>
        <v>2.9265648539195211E-2</v>
      </c>
      <c r="EU115" s="47"/>
      <c r="EV115" s="47"/>
      <c r="EW115" s="47" t="str">
        <f t="shared" si="60"/>
        <v/>
      </c>
      <c r="EX115" s="48" t="str">
        <f t="shared" si="61"/>
        <v/>
      </c>
      <c r="EY115" s="24">
        <f t="shared" si="50"/>
        <v>0.10766437822707993</v>
      </c>
      <c r="EZ115" s="25">
        <f t="shared" si="51"/>
        <v>3.2490944370516327E-2</v>
      </c>
      <c r="FA115" s="43">
        <f t="shared" si="52"/>
        <v>0.419458037012093</v>
      </c>
      <c r="FB115" s="43">
        <f t="shared" si="53"/>
        <v>0.12658400086220911</v>
      </c>
      <c r="FC115" s="43">
        <f t="shared" si="54"/>
        <v>4.0716872919506396E-2</v>
      </c>
      <c r="FD115" s="43">
        <f t="shared" si="55"/>
        <v>1.2287533488363376E-2</v>
      </c>
      <c r="FE115" s="47"/>
      <c r="FF115" s="47"/>
      <c r="FG115" s="47" t="str">
        <f t="shared" si="62"/>
        <v/>
      </c>
      <c r="FH115" s="48" t="str">
        <f t="shared" si="63"/>
        <v/>
      </c>
    </row>
    <row r="116" spans="1:164" x14ac:dyDescent="0.35">
      <c r="A116" s="6" t="s">
        <v>145</v>
      </c>
      <c r="B116" s="11">
        <v>5.3317121838635996E-2</v>
      </c>
      <c r="C116" s="11">
        <v>7.5796825789245402E-3</v>
      </c>
      <c r="D116" s="11">
        <v>3.4560725033960002E-2</v>
      </c>
      <c r="E116" s="11">
        <v>1.19099641046159E-3</v>
      </c>
      <c r="F116" s="11">
        <v>1.5588255532664798E-5</v>
      </c>
      <c r="G116" s="11">
        <v>4.9045420471184001E-4</v>
      </c>
      <c r="H116" s="11">
        <v>4.7240046448152797E-3</v>
      </c>
      <c r="I116" s="11">
        <v>7.4835063330674196E-4</v>
      </c>
      <c r="J116" s="11">
        <v>2.9568469799296204E-4</v>
      </c>
      <c r="K116" s="11">
        <v>3.0346374076262997E-4</v>
      </c>
      <c r="L116" s="11">
        <v>4.7791715532900896E-2</v>
      </c>
      <c r="M116" s="11">
        <v>4.6950933338068095E-3</v>
      </c>
      <c r="N116" s="11">
        <v>1.22331694601149E-3</v>
      </c>
      <c r="O116" s="11">
        <v>2.25995201101382E-3</v>
      </c>
      <c r="P116" s="11">
        <v>0</v>
      </c>
      <c r="Q116" s="11">
        <v>4.2783495050371699E-3</v>
      </c>
      <c r="R116" s="11">
        <v>3.8236461096327898E-3</v>
      </c>
      <c r="S116" s="11">
        <v>1.3105041238495701E-4</v>
      </c>
      <c r="T116" s="11">
        <v>3.9824899910764003E-3</v>
      </c>
      <c r="U116" s="11">
        <v>4.7929895693962802E-3</v>
      </c>
      <c r="V116" s="11">
        <v>1.2713368571675701E-3</v>
      </c>
      <c r="W116" s="11">
        <v>1.0677122308993299E-2</v>
      </c>
      <c r="X116" s="11">
        <v>1.0499733961666799E-2</v>
      </c>
      <c r="Y116" s="11">
        <v>6.5723846400573506E-3</v>
      </c>
      <c r="Z116" s="11">
        <v>2.09077787456581E-2</v>
      </c>
      <c r="AA116" s="11">
        <v>6.2340342640571194E-6</v>
      </c>
      <c r="AB116" s="11">
        <v>3.1374848271552598E-5</v>
      </c>
      <c r="AC116" s="11">
        <v>3.9879120071660903E-4</v>
      </c>
      <c r="AD116" s="11">
        <v>5.5745877145774699E-7</v>
      </c>
      <c r="AE116" s="11">
        <v>7.4207394372022306E-5</v>
      </c>
      <c r="AF116" s="11">
        <v>3.48378276971644E-5</v>
      </c>
      <c r="AG116" s="11">
        <v>8.6358150632046105E-5</v>
      </c>
      <c r="AH116" s="11">
        <v>1.14451593690568E-3</v>
      </c>
      <c r="AI116" s="11">
        <v>6.9738078015100494E-4</v>
      </c>
      <c r="AJ116" s="11">
        <v>2.1759649671167598E-3</v>
      </c>
      <c r="AK116" s="11">
        <v>5.3078631134569594E-3</v>
      </c>
      <c r="AL116" s="11">
        <v>1.01365876074551E-3</v>
      </c>
      <c r="AM116" s="11">
        <v>2.91210172349496E-3</v>
      </c>
      <c r="AN116" s="11">
        <v>7.6545485328163403E-6</v>
      </c>
      <c r="AO116" s="11">
        <v>7.7974900560916901E-3</v>
      </c>
      <c r="AP116" s="11">
        <v>2.25161334854459E-4</v>
      </c>
      <c r="AQ116" s="11">
        <v>4.5040847140171703E-3</v>
      </c>
      <c r="AR116" s="11">
        <v>1.25510731593112E-4</v>
      </c>
      <c r="AS116" s="11">
        <v>4.8303805667519403E-4</v>
      </c>
      <c r="AT116" s="11">
        <v>6.9786304799698308E-4</v>
      </c>
      <c r="AU116" s="11">
        <v>1.5694846869923999E-2</v>
      </c>
      <c r="AV116" s="11">
        <v>3.2845787244979901E-3</v>
      </c>
      <c r="AW116" s="11">
        <v>5.9709319969185294E-4</v>
      </c>
      <c r="AX116" s="11">
        <v>3.80060923136382E-3</v>
      </c>
      <c r="AY116" s="11">
        <v>5.2754168181133609E-4</v>
      </c>
      <c r="AZ116" s="11">
        <v>0</v>
      </c>
      <c r="BA116" s="11">
        <v>5.4999783138148291E-3</v>
      </c>
      <c r="BB116" s="11">
        <v>2.1656095203549499E-3</v>
      </c>
      <c r="BC116" s="11">
        <v>1.9356447725908399E-3</v>
      </c>
      <c r="BD116" s="11">
        <v>1.65803029705303E-2</v>
      </c>
      <c r="BE116" s="11">
        <v>2.75933392188666E-3</v>
      </c>
      <c r="BF116" s="11">
        <v>1.0478929688728599E-3</v>
      </c>
      <c r="BG116" s="11">
        <v>1.5655892001375699E-6</v>
      </c>
      <c r="BH116" s="11">
        <v>3.1606674018339101E-3</v>
      </c>
      <c r="BI116" s="11">
        <v>1.7626428896613502E-4</v>
      </c>
      <c r="BJ116" s="11">
        <v>0</v>
      </c>
      <c r="BK116" s="11">
        <v>4.51436708460848E-3</v>
      </c>
      <c r="BL116" s="11">
        <v>7.5944661740849596E-4</v>
      </c>
      <c r="BM116" s="11">
        <v>9.2860837373613594E-4</v>
      </c>
      <c r="BN116" s="11">
        <v>5.32484001845135E-4</v>
      </c>
      <c r="BO116" s="11">
        <v>7.0553956309156798E-3</v>
      </c>
      <c r="BP116" s="11">
        <v>6.1305141304793208E-5</v>
      </c>
      <c r="BQ116" s="11">
        <v>1.11163200043576E-2</v>
      </c>
      <c r="BR116" s="11">
        <v>3.5116765299152497E-3</v>
      </c>
      <c r="BS116" s="11">
        <v>1.5199621913712999E-2</v>
      </c>
      <c r="BT116" s="11">
        <v>3.6889740225405599E-3</v>
      </c>
      <c r="BU116" s="11">
        <v>7.8203006379242799E-3</v>
      </c>
      <c r="BV116" s="11">
        <v>0.18232395364441101</v>
      </c>
      <c r="BW116" s="11">
        <v>2.00528055339287E-2</v>
      </c>
      <c r="BX116" s="11">
        <v>3.1039215305681999E-2</v>
      </c>
      <c r="BY116" s="11">
        <v>1.2362722203407899E-3</v>
      </c>
      <c r="BZ116" s="11">
        <v>2.98085248722358E-3</v>
      </c>
      <c r="CA116" s="11">
        <v>1.7598103307286402E-2</v>
      </c>
      <c r="CB116" s="11">
        <v>1.14079686844972E-3</v>
      </c>
      <c r="CC116" s="11">
        <v>2.8051780134262099E-4</v>
      </c>
      <c r="CD116" s="11">
        <v>3.3204374226518098E-4</v>
      </c>
      <c r="CE116" s="11">
        <v>1.01599281815657E-2</v>
      </c>
      <c r="CF116" s="11">
        <v>5.3633398319139396E-3</v>
      </c>
      <c r="CG116" s="11">
        <v>8.9955271136549404E-4</v>
      </c>
      <c r="CH116" s="11">
        <v>1.4216764316401899E-3</v>
      </c>
      <c r="CI116" s="11">
        <v>1.0834893804742701E-3</v>
      </c>
      <c r="CJ116" s="11">
        <v>1.5862119734817999E-2</v>
      </c>
      <c r="CK116" s="11">
        <v>9.3354337776038986E-3</v>
      </c>
      <c r="CL116" s="11">
        <v>8.627314741949399E-5</v>
      </c>
      <c r="CM116" s="11">
        <v>2.92635665590406E-2</v>
      </c>
      <c r="CN116" s="11">
        <v>9.0596809102774806E-3</v>
      </c>
      <c r="CO116" s="11">
        <v>4.9546186776808204E-3</v>
      </c>
      <c r="CP116" s="11">
        <v>4.1198175757310605E-3</v>
      </c>
      <c r="CQ116" s="11">
        <v>0</v>
      </c>
      <c r="CR116" s="11">
        <v>7.1957844693622099E-3</v>
      </c>
      <c r="CS116" s="11">
        <v>0.11903931543931501</v>
      </c>
      <c r="CT116" s="11">
        <v>1.0404532533277101E-2</v>
      </c>
      <c r="CU116" s="11">
        <v>5.0656326583869503E-2</v>
      </c>
      <c r="CV116" s="11">
        <v>8.5936073610572202E-3</v>
      </c>
      <c r="CW116" s="11">
        <v>3.0161851265709E-2</v>
      </c>
      <c r="CX116" s="11">
        <v>1.3812333197883999E-3</v>
      </c>
      <c r="CY116" s="11">
        <v>1.7050052797863001E-2</v>
      </c>
      <c r="CZ116" s="11">
        <v>2.1342787590823701E-2</v>
      </c>
      <c r="DA116" s="11">
        <v>1.0124841801567499E-2</v>
      </c>
      <c r="DB116" s="11">
        <v>1.4425943927360899E-3</v>
      </c>
      <c r="DC116" s="11">
        <v>6.6563067663716899E-3</v>
      </c>
      <c r="DD116" s="11">
        <v>5.1901580184015904E-3</v>
      </c>
      <c r="DE116" s="11">
        <v>2.1652958463417998E-3</v>
      </c>
      <c r="DF116" s="11">
        <v>6.1844661428912106E-3</v>
      </c>
      <c r="DG116" s="11">
        <v>0.134460394130612</v>
      </c>
      <c r="DH116" s="11">
        <v>1.55883380026287E-2</v>
      </c>
      <c r="DI116" s="11">
        <v>1.0693995033675302E-2</v>
      </c>
      <c r="DJ116" s="11">
        <v>7.9527936176178593E-3</v>
      </c>
      <c r="DK116" s="11">
        <v>8.1591395797907002E-4</v>
      </c>
      <c r="DL116" s="10">
        <v>1.18197275696622</v>
      </c>
      <c r="DM116" s="11">
        <v>20.776750708394697</v>
      </c>
      <c r="DN116" s="11">
        <v>0.31061361364818596</v>
      </c>
      <c r="DO116" s="11">
        <v>7.8702262279379195E-2</v>
      </c>
      <c r="DP116" s="11">
        <v>9.6422825708852302E-4</v>
      </c>
      <c r="DQ116" s="11">
        <v>1.9034002465478102E-2</v>
      </c>
      <c r="DR116" s="11">
        <v>-3.8838041937092899E-7</v>
      </c>
      <c r="DS116" s="11">
        <v>2.6009399601225498</v>
      </c>
      <c r="DT116" s="10">
        <v>24.9689771437532</v>
      </c>
      <c r="DW116" s="50">
        <f t="shared" si="34"/>
        <v>3.9542335663826395E-4</v>
      </c>
      <c r="DX116" s="25">
        <f t="shared" si="35"/>
        <v>1.1499260648159861E-4</v>
      </c>
      <c r="DY116" s="43">
        <f t="shared" si="36"/>
        <v>1.0270853652474585E-2</v>
      </c>
      <c r="DZ116" s="43">
        <f t="shared" si="37"/>
        <v>2.9868550060626609E-3</v>
      </c>
      <c r="EA116" s="45"/>
      <c r="EB116" s="45"/>
      <c r="EC116" s="47" t="str">
        <f t="shared" si="56"/>
        <v/>
      </c>
      <c r="ED116" s="48" t="str">
        <f t="shared" si="57"/>
        <v/>
      </c>
      <c r="EE116" s="24">
        <f t="shared" si="38"/>
        <v>4.9728541759033577E-4</v>
      </c>
      <c r="EF116" s="25">
        <f t="shared" si="39"/>
        <v>1.2996385336449395E-4</v>
      </c>
      <c r="EG116" s="43">
        <f t="shared" si="40"/>
        <v>2.2501796048450626E-3</v>
      </c>
      <c r="EH116" s="44">
        <f t="shared" si="41"/>
        <v>5.8807679023633209E-4</v>
      </c>
      <c r="EI116" s="43">
        <f t="shared" si="42"/>
        <v>5.798054894407597E-5</v>
      </c>
      <c r="EJ116" s="43">
        <f t="shared" si="43"/>
        <v>1.5153019361545816E-5</v>
      </c>
      <c r="EK116" s="47"/>
      <c r="EL116" s="47"/>
      <c r="EM116" s="47" t="str">
        <f t="shared" si="58"/>
        <v/>
      </c>
      <c r="EN116" s="48" t="str">
        <f t="shared" si="59"/>
        <v/>
      </c>
      <c r="EO116" s="24">
        <f t="shared" si="44"/>
        <v>2.3037120380046306E-3</v>
      </c>
      <c r="EP116" s="25">
        <f t="shared" si="45"/>
        <v>8.0117705218241695E-4</v>
      </c>
      <c r="EQ116" s="43">
        <f t="shared" si="46"/>
        <v>3.2851814074951026E-3</v>
      </c>
      <c r="ER116" s="44">
        <f t="shared" si="47"/>
        <v>1.1425090951129194E-3</v>
      </c>
      <c r="ES116" s="43">
        <f t="shared" si="48"/>
        <v>1.2146051950232557E-3</v>
      </c>
      <c r="ET116" s="43">
        <f t="shared" si="49"/>
        <v>4.2241121878976162E-4</v>
      </c>
      <c r="EU116" s="47"/>
      <c r="EV116" s="47"/>
      <c r="EW116" s="47" t="str">
        <f t="shared" si="60"/>
        <v/>
      </c>
      <c r="EX116" s="48" t="str">
        <f t="shared" si="61"/>
        <v/>
      </c>
      <c r="EY116" s="24">
        <f t="shared" si="50"/>
        <v>9.3667121870582033E-3</v>
      </c>
      <c r="EZ116" s="25">
        <f t="shared" si="51"/>
        <v>2.8266853867159477E-3</v>
      </c>
      <c r="FA116" s="43">
        <f t="shared" si="52"/>
        <v>3.6492503573967307E-2</v>
      </c>
      <c r="FB116" s="43">
        <f t="shared" si="53"/>
        <v>1.1012703765974262E-2</v>
      </c>
      <c r="FC116" s="43">
        <f t="shared" si="54"/>
        <v>3.5423343920646401E-3</v>
      </c>
      <c r="FD116" s="43">
        <f t="shared" si="55"/>
        <v>1.0690052881890924E-3</v>
      </c>
      <c r="FE116" s="47"/>
      <c r="FF116" s="47"/>
      <c r="FG116" s="47" t="str">
        <f t="shared" si="62"/>
        <v/>
      </c>
      <c r="FH116" s="48" t="str">
        <f t="shared" si="63"/>
        <v/>
      </c>
    </row>
    <row r="117" spans="1:164" x14ac:dyDescent="0.35">
      <c r="A117" s="6" t="s">
        <v>146</v>
      </c>
      <c r="B117" s="11">
        <v>3.2754528078856797</v>
      </c>
      <c r="C117" s="11">
        <v>0.13673093280485102</v>
      </c>
      <c r="D117" s="11">
        <v>1.8145058923689199</v>
      </c>
      <c r="E117" s="11">
        <v>2.8834251191718299E-2</v>
      </c>
      <c r="F117" s="11">
        <v>1.28765110255088E-2</v>
      </c>
      <c r="G117" s="11">
        <v>0.112303666044683</v>
      </c>
      <c r="H117" s="11">
        <v>0.88182332282616305</v>
      </c>
      <c r="I117" s="11">
        <v>3.1453396640292501E-2</v>
      </c>
      <c r="J117" s="11">
        <v>1.7172202247961101E-2</v>
      </c>
      <c r="K117" s="11">
        <v>1.7504085648249502E-2</v>
      </c>
      <c r="L117" s="11">
        <v>5.2310414270040893</v>
      </c>
      <c r="M117" s="11">
        <v>0.44392622189867798</v>
      </c>
      <c r="N117" s="11">
        <v>8.6971010506804003E-2</v>
      </c>
      <c r="O117" s="11">
        <v>0.33620115840241899</v>
      </c>
      <c r="P117" s="11">
        <v>0</v>
      </c>
      <c r="Q117" s="11">
        <v>0.17974296801311498</v>
      </c>
      <c r="R117" s="11">
        <v>0.45408067866067198</v>
      </c>
      <c r="S117" s="11">
        <v>4.6679097695080697E-3</v>
      </c>
      <c r="T117" s="11">
        <v>0.21955362476778198</v>
      </c>
      <c r="U117" s="11">
        <v>0.29663743741355597</v>
      </c>
      <c r="V117" s="11">
        <v>4.8353445228841004E-2</v>
      </c>
      <c r="W117" s="11">
        <v>0.61544857047981594</v>
      </c>
      <c r="X117" s="11">
        <v>0.12007781509575199</v>
      </c>
      <c r="Y117" s="11">
        <v>1.2777596218365699E-2</v>
      </c>
      <c r="Z117" s="11">
        <v>3.1964321331623802E-2</v>
      </c>
      <c r="AA117" s="11">
        <v>1.9610066684719299E-4</v>
      </c>
      <c r="AB117" s="11">
        <v>2.3364188147293399E-4</v>
      </c>
      <c r="AC117" s="11">
        <v>3.1149316334142701E-4</v>
      </c>
      <c r="AD117" s="11">
        <v>6.6591194051669903E-6</v>
      </c>
      <c r="AE117" s="11">
        <v>8.8592271949500694E-6</v>
      </c>
      <c r="AF117" s="11">
        <v>2.50695782501496E-6</v>
      </c>
      <c r="AG117" s="11">
        <v>2.3935497455481701E-2</v>
      </c>
      <c r="AH117" s="11">
        <v>0.17051715585734098</v>
      </c>
      <c r="AI117" s="11">
        <v>1.8600470520480201E-2</v>
      </c>
      <c r="AJ117" s="11">
        <v>1.9706403315984201E-2</v>
      </c>
      <c r="AK117" s="11">
        <v>0.27929235666656199</v>
      </c>
      <c r="AL117" s="11">
        <v>3.9045533130553201E-2</v>
      </c>
      <c r="AM117" s="11">
        <v>0.13491004056914499</v>
      </c>
      <c r="AN117" s="11">
        <v>1.58138025220151E-4</v>
      </c>
      <c r="AO117" s="11">
        <v>0.249013463777531</v>
      </c>
      <c r="AP117" s="11">
        <v>1.0342348833666699E-2</v>
      </c>
      <c r="AQ117" s="11">
        <v>4.9846460627084102E-2</v>
      </c>
      <c r="AR117" s="11">
        <v>3.9260094113087902E-3</v>
      </c>
      <c r="AS117" s="11">
        <v>1.35229335214118E-2</v>
      </c>
      <c r="AT117" s="11">
        <v>1.72055774097283E-2</v>
      </c>
      <c r="AU117" s="11">
        <v>0.26828208943010901</v>
      </c>
      <c r="AV117" s="11">
        <v>2.4053755115485201E-2</v>
      </c>
      <c r="AW117" s="11">
        <v>1.7852181852846302E-2</v>
      </c>
      <c r="AX117" s="11">
        <v>0.102462590801555</v>
      </c>
      <c r="AY117" s="11">
        <v>5.9126827137774103E-3</v>
      </c>
      <c r="AZ117" s="11">
        <v>0</v>
      </c>
      <c r="BA117" s="11">
        <v>9.7675514671222805E-2</v>
      </c>
      <c r="BB117" s="11">
        <v>5.1932306528390905E-2</v>
      </c>
      <c r="BC117" s="11">
        <v>3.32073636583093E-2</v>
      </c>
      <c r="BD117" s="11">
        <v>0.72057739110715802</v>
      </c>
      <c r="BE117" s="11">
        <v>1.2326907364515801E-3</v>
      </c>
      <c r="BF117" s="11">
        <v>1.77016527248937E-4</v>
      </c>
      <c r="BG117" s="11">
        <v>2.32093308988871E-4</v>
      </c>
      <c r="BH117" s="11">
        <v>7.6321047859862299E-3</v>
      </c>
      <c r="BI117" s="11">
        <v>5.0728299654150899E-3</v>
      </c>
      <c r="BJ117" s="11">
        <v>0</v>
      </c>
      <c r="BK117" s="11">
        <v>0.15306246072202498</v>
      </c>
      <c r="BL117" s="11">
        <v>7.2827420135773605E-2</v>
      </c>
      <c r="BM117" s="11">
        <v>3.2916528004439005E-2</v>
      </c>
      <c r="BN117" s="11">
        <v>4.2810111344017701E-2</v>
      </c>
      <c r="BO117" s="11">
        <v>0.44997387790832499</v>
      </c>
      <c r="BP117" s="11">
        <v>3.0332910276651801E-3</v>
      </c>
      <c r="BQ117" s="11">
        <v>1.0636440670696199</v>
      </c>
      <c r="BR117" s="11">
        <v>2.8497186244961803</v>
      </c>
      <c r="BS117" s="11">
        <v>1.7332066684882699</v>
      </c>
      <c r="BT117" s="11">
        <v>0.206335109491496</v>
      </c>
      <c r="BU117" s="11">
        <v>0.98405614856391399</v>
      </c>
      <c r="BV117" s="11">
        <v>13.324942923846601</v>
      </c>
      <c r="BW117" s="11">
        <v>3.1389933997803698</v>
      </c>
      <c r="BX117" s="11">
        <v>2.5279285133997202</v>
      </c>
      <c r="BY117" s="11">
        <v>0.100905298853057</v>
      </c>
      <c r="BZ117" s="11">
        <v>0.160207382997404</v>
      </c>
      <c r="CA117" s="11">
        <v>34.640695657034101</v>
      </c>
      <c r="CB117" s="11">
        <v>0.156229090616998</v>
      </c>
      <c r="CC117" s="11">
        <v>0.13858261433219701</v>
      </c>
      <c r="CD117" s="11">
        <v>1.9041532885553998E-2</v>
      </c>
      <c r="CE117" s="11">
        <v>4.2489640772000898</v>
      </c>
      <c r="CF117" s="11">
        <v>0.59580398725009298</v>
      </c>
      <c r="CG117" s="11">
        <v>1.9763056168706602E-2</v>
      </c>
      <c r="CH117" s="11">
        <v>7.5674229291301909E-2</v>
      </c>
      <c r="CI117" s="11">
        <v>1.39063799001158E-2</v>
      </c>
      <c r="CJ117" s="11">
        <v>5.3924064102260799E-5</v>
      </c>
      <c r="CK117" s="11">
        <v>0.85783148556459299</v>
      </c>
      <c r="CL117" s="11">
        <v>1.0726149906674601E-2</v>
      </c>
      <c r="CM117" s="11">
        <v>0.68641818973937896</v>
      </c>
      <c r="CN117" s="11">
        <v>0.50244427858391993</v>
      </c>
      <c r="CO117" s="11">
        <v>0.35833617650043303</v>
      </c>
      <c r="CP117" s="11">
        <v>0.39722811806418601</v>
      </c>
      <c r="CQ117" s="11">
        <v>3.1663681459653998E-4</v>
      </c>
      <c r="CR117" s="11">
        <v>0.377515457648748</v>
      </c>
      <c r="CS117" s="11">
        <v>0.84078074998443197</v>
      </c>
      <c r="CT117" s="11">
        <v>0.85327937060467896</v>
      </c>
      <c r="CU117" s="11">
        <v>0.92819501807719507</v>
      </c>
      <c r="CV117" s="11">
        <v>2.0917690036963599</v>
      </c>
      <c r="CW117" s="11">
        <v>1.3578779619308601</v>
      </c>
      <c r="CX117" s="11">
        <v>0.20125244568272402</v>
      </c>
      <c r="CY117" s="11">
        <v>0.81174757108012396</v>
      </c>
      <c r="CZ117" s="11">
        <v>0.64179614244420502</v>
      </c>
      <c r="DA117" s="11">
        <v>0.31651441290316901</v>
      </c>
      <c r="DB117" s="11">
        <v>3.6903719714612697E-2</v>
      </c>
      <c r="DC117" s="11">
        <v>1.1969814856300001</v>
      </c>
      <c r="DD117" s="11">
        <v>0.33319934417699898</v>
      </c>
      <c r="DE117" s="11">
        <v>0.266281492127102</v>
      </c>
      <c r="DF117" s="11">
        <v>0.21159788520019601</v>
      </c>
      <c r="DG117" s="11">
        <v>3.8839984113875098E-2</v>
      </c>
      <c r="DH117" s="11">
        <v>1.2734696593484398</v>
      </c>
      <c r="DI117" s="11">
        <v>1.5140042969198699</v>
      </c>
      <c r="DJ117" s="11">
        <v>0.36197362866684701</v>
      </c>
      <c r="DK117" s="11">
        <v>1.1482949792518701E-2</v>
      </c>
      <c r="DL117" s="10">
        <v>100.009225504605</v>
      </c>
      <c r="DM117" s="11">
        <v>156.293906527773</v>
      </c>
      <c r="DN117" s="11">
        <v>0</v>
      </c>
      <c r="DO117" s="11">
        <v>0.52243888153627804</v>
      </c>
      <c r="DP117" s="11">
        <v>5.8722190032195901E-3</v>
      </c>
      <c r="DQ117" s="11">
        <v>0.12929514839984002</v>
      </c>
      <c r="DR117" s="11">
        <v>1.16530928394136E-3</v>
      </c>
      <c r="DS117" s="11">
        <v>62.257161645966598</v>
      </c>
      <c r="DT117" s="10">
        <v>319.21906523656702</v>
      </c>
      <c r="DW117" s="50">
        <f t="shared" si="34"/>
        <v>4.5089963585418912E-2</v>
      </c>
      <c r="DX117" s="25">
        <f t="shared" si="35"/>
        <v>1.3112559872357194E-2</v>
      </c>
      <c r="DY117" s="43">
        <f t="shared" si="36"/>
        <v>1.1711812400725339</v>
      </c>
      <c r="DZ117" s="43">
        <f t="shared" si="37"/>
        <v>0.34058985438610595</v>
      </c>
      <c r="EA117" s="45"/>
      <c r="EB117" s="45"/>
      <c r="EC117" s="47" t="str">
        <f t="shared" si="56"/>
        <v/>
      </c>
      <c r="ED117" s="48" t="str">
        <f t="shared" si="57"/>
        <v/>
      </c>
      <c r="EE117" s="24">
        <f t="shared" si="38"/>
        <v>2.7814628257089621E-2</v>
      </c>
      <c r="EF117" s="25">
        <f t="shared" si="39"/>
        <v>7.2692585391077383E-3</v>
      </c>
      <c r="EG117" s="43">
        <f t="shared" si="40"/>
        <v>0.1258591283929629</v>
      </c>
      <c r="EH117" s="44">
        <f t="shared" si="41"/>
        <v>3.2892855347150106E-2</v>
      </c>
      <c r="EI117" s="43">
        <f t="shared" si="42"/>
        <v>3.2430217295251829E-3</v>
      </c>
      <c r="EJ117" s="43">
        <f t="shared" si="43"/>
        <v>8.475527043527556E-4</v>
      </c>
      <c r="EK117" s="47"/>
      <c r="EL117" s="47"/>
      <c r="EM117" s="47" t="str">
        <f t="shared" si="58"/>
        <v/>
      </c>
      <c r="EN117" s="48" t="str">
        <f t="shared" si="59"/>
        <v/>
      </c>
      <c r="EO117" s="24">
        <f t="shared" si="44"/>
        <v>0.2898842513196373</v>
      </c>
      <c r="EP117" s="25">
        <f t="shared" si="45"/>
        <v>0.10081494827258748</v>
      </c>
      <c r="EQ117" s="43">
        <f t="shared" si="46"/>
        <v>0.4133860209307097</v>
      </c>
      <c r="ER117" s="44">
        <f t="shared" si="47"/>
        <v>0.14376596909635941</v>
      </c>
      <c r="ES117" s="43">
        <f t="shared" si="48"/>
        <v>0.1528380768949</v>
      </c>
      <c r="ET117" s="43">
        <f t="shared" si="49"/>
        <v>5.3153500909751905E-2</v>
      </c>
      <c r="EU117" s="47"/>
      <c r="EV117" s="47"/>
      <c r="EW117" s="47" t="str">
        <f t="shared" si="60"/>
        <v/>
      </c>
      <c r="EX117" s="48" t="str">
        <f t="shared" si="61"/>
        <v/>
      </c>
      <c r="EY117" s="24">
        <f t="shared" si="50"/>
        <v>0.68455571954121497</v>
      </c>
      <c r="EZ117" s="25">
        <f t="shared" si="51"/>
        <v>0.20658515070993172</v>
      </c>
      <c r="FA117" s="43">
        <f t="shared" si="52"/>
        <v>2.6670139471621113</v>
      </c>
      <c r="FB117" s="43">
        <f t="shared" si="53"/>
        <v>0.80485117937401551</v>
      </c>
      <c r="FC117" s="43">
        <f t="shared" si="54"/>
        <v>0.25888756056430051</v>
      </c>
      <c r="FD117" s="43">
        <f t="shared" si="55"/>
        <v>7.8127059915511513E-2</v>
      </c>
      <c r="FE117" s="47"/>
      <c r="FF117" s="47"/>
      <c r="FG117" s="47" t="str">
        <f t="shared" si="62"/>
        <v/>
      </c>
      <c r="FH117" s="48" t="str">
        <f t="shared" si="63"/>
        <v/>
      </c>
    </row>
    <row r="118" spans="1:164" x14ac:dyDescent="0.35">
      <c r="A118" s="6" t="s">
        <v>147</v>
      </c>
      <c r="B118" s="11">
        <v>12.0405970432102</v>
      </c>
      <c r="C118" s="11">
        <v>0.46083674509011696</v>
      </c>
      <c r="D118" s="11">
        <v>4.2199946754263395</v>
      </c>
      <c r="E118" s="11">
        <v>9.7910319717620903E-2</v>
      </c>
      <c r="F118" s="11">
        <v>1.3176911870906801E-2</v>
      </c>
      <c r="G118" s="11">
        <v>6.6103263988367994E-2</v>
      </c>
      <c r="H118" s="11">
        <v>3.2708272193068599</v>
      </c>
      <c r="I118" s="11">
        <v>0.156583924408288</v>
      </c>
      <c r="J118" s="11">
        <v>7.2275778572627611E-2</v>
      </c>
      <c r="K118" s="11">
        <v>4.0723496483215105E-2</v>
      </c>
      <c r="L118" s="11">
        <v>35.892880070824305</v>
      </c>
      <c r="M118" s="11">
        <v>1.1998649059380699</v>
      </c>
      <c r="N118" s="11">
        <v>0.53299621610439896</v>
      </c>
      <c r="O118" s="11">
        <v>1.7448314317761</v>
      </c>
      <c r="P118" s="11">
        <v>0</v>
      </c>
      <c r="Q118" s="11">
        <v>1.2286927452913299</v>
      </c>
      <c r="R118" s="11">
        <v>0.42715956550083301</v>
      </c>
      <c r="S118" s="11">
        <v>1.9988251632404599E-2</v>
      </c>
      <c r="T118" s="11">
        <v>0.16527757240348001</v>
      </c>
      <c r="U118" s="11">
        <v>0.733874372031874</v>
      </c>
      <c r="V118" s="11">
        <v>2.1555138834209401E-2</v>
      </c>
      <c r="W118" s="11">
        <v>1.1068289060323799</v>
      </c>
      <c r="X118" s="11">
        <v>2.2736168495060199E-2</v>
      </c>
      <c r="Y118" s="11">
        <v>1.1187264887675399E-2</v>
      </c>
      <c r="Z118" s="11">
        <v>0.37879554963746603</v>
      </c>
      <c r="AA118" s="11">
        <v>2.4037753277667299E-3</v>
      </c>
      <c r="AB118" s="11">
        <v>2.6586901542186804E-3</v>
      </c>
      <c r="AC118" s="11">
        <v>0.23244115714922398</v>
      </c>
      <c r="AD118" s="11">
        <v>6.4614227300526903E-6</v>
      </c>
      <c r="AE118" s="11">
        <v>3.1138519167313401E-3</v>
      </c>
      <c r="AF118" s="11">
        <v>1.1652228831313999E-2</v>
      </c>
      <c r="AG118" s="11">
        <v>0.177865120812528</v>
      </c>
      <c r="AH118" s="11">
        <v>1.8421809504428999</v>
      </c>
      <c r="AI118" s="11">
        <v>0.13713868660058801</v>
      </c>
      <c r="AJ118" s="11">
        <v>0.30675156815729399</v>
      </c>
      <c r="AK118" s="11">
        <v>0.68349549219930694</v>
      </c>
      <c r="AL118" s="11">
        <v>0.28640065673887</v>
      </c>
      <c r="AM118" s="11">
        <v>0.22482128703109899</v>
      </c>
      <c r="AN118" s="11">
        <v>2.35736768989221E-5</v>
      </c>
      <c r="AO118" s="11">
        <v>0.173179362766539</v>
      </c>
      <c r="AP118" s="11">
        <v>4.92530132493719E-3</v>
      </c>
      <c r="AQ118" s="11">
        <v>0.87301419679104697</v>
      </c>
      <c r="AR118" s="11">
        <v>1.50213467234498E-2</v>
      </c>
      <c r="AS118" s="11">
        <v>2.7402377483990898E-2</v>
      </c>
      <c r="AT118" s="11">
        <v>2.8724021939452799E-2</v>
      </c>
      <c r="AU118" s="11">
        <v>5.1649387751700599</v>
      </c>
      <c r="AV118" s="11">
        <v>0.11833757434893</v>
      </c>
      <c r="AW118" s="11">
        <v>4.74619795637116E-3</v>
      </c>
      <c r="AX118" s="11">
        <v>0.38348977695781705</v>
      </c>
      <c r="AY118" s="11">
        <v>1.54233158121117E-3</v>
      </c>
      <c r="AZ118" s="11">
        <v>0</v>
      </c>
      <c r="BA118" s="11">
        <v>0.32374056814736096</v>
      </c>
      <c r="BB118" s="11">
        <v>0.13572681904018599</v>
      </c>
      <c r="BC118" s="11">
        <v>0.14656280667795199</v>
      </c>
      <c r="BD118" s="11">
        <v>0.30709841980052399</v>
      </c>
      <c r="BE118" s="11">
        <v>0.19685261900638601</v>
      </c>
      <c r="BF118" s="11">
        <v>1.4395405620822799E-2</v>
      </c>
      <c r="BG118" s="11">
        <v>0.246247270305088</v>
      </c>
      <c r="BH118" s="11">
        <v>7.7822346130973108E-2</v>
      </c>
      <c r="BI118" s="11">
        <v>1.75287056451848E-2</v>
      </c>
      <c r="BJ118" s="11">
        <v>0</v>
      </c>
      <c r="BK118" s="11">
        <v>0.6032575602488579</v>
      </c>
      <c r="BL118" s="11">
        <v>0.12519078386971899</v>
      </c>
      <c r="BM118" s="11">
        <v>4.0758075819713205E-2</v>
      </c>
      <c r="BN118" s="11">
        <v>0.165471401937479</v>
      </c>
      <c r="BO118" s="11">
        <v>1.7600280814645701</v>
      </c>
      <c r="BP118" s="11">
        <v>6.1671450569541E-2</v>
      </c>
      <c r="BQ118" s="11">
        <v>2.5568852531314801</v>
      </c>
      <c r="BR118" s="11">
        <v>0.62960336140666995</v>
      </c>
      <c r="BS118" s="11">
        <v>5.0420762652674505</v>
      </c>
      <c r="BT118" s="11">
        <v>0.45705750816859997</v>
      </c>
      <c r="BU118" s="11">
        <v>1.6359267836857301</v>
      </c>
      <c r="BV118" s="11">
        <v>5.6798654301058296</v>
      </c>
      <c r="BW118" s="11">
        <v>5.3606807387081492</v>
      </c>
      <c r="BX118" s="11">
        <v>7.5813712478903303</v>
      </c>
      <c r="BY118" s="11">
        <v>0.18529798863879302</v>
      </c>
      <c r="BZ118" s="11">
        <v>0.51032861776476202</v>
      </c>
      <c r="CA118" s="11">
        <v>2.0405867610469199</v>
      </c>
      <c r="CB118" s="11">
        <v>0.47412403054430802</v>
      </c>
      <c r="CC118" s="11">
        <v>0.16643384738370101</v>
      </c>
      <c r="CD118" s="11">
        <v>0.118842774595567</v>
      </c>
      <c r="CE118" s="11">
        <v>4.0124885545855795</v>
      </c>
      <c r="CF118" s="11">
        <v>2.2707907513319396</v>
      </c>
      <c r="CG118" s="11">
        <v>0.196681640104266</v>
      </c>
      <c r="CH118" s="11">
        <v>3.2992067510492502E-2</v>
      </c>
      <c r="CI118" s="11">
        <v>5.7437678985974898E-2</v>
      </c>
      <c r="CJ118" s="11">
        <v>0.817158861914419</v>
      </c>
      <c r="CK118" s="11">
        <v>4.1412192062472002</v>
      </c>
      <c r="CL118" s="11">
        <v>3.6549362825843801E-3</v>
      </c>
      <c r="CM118" s="11">
        <v>3.4517986487680998</v>
      </c>
      <c r="CN118" s="11">
        <v>0.304656511282759</v>
      </c>
      <c r="CO118" s="11">
        <v>1.0105916551149701</v>
      </c>
      <c r="CP118" s="11">
        <v>0.6134541101905101</v>
      </c>
      <c r="CQ118" s="11">
        <v>0.64802822136357796</v>
      </c>
      <c r="CR118" s="11">
        <v>0.94038238641982397</v>
      </c>
      <c r="CS118" s="11">
        <v>5.0621256810850497</v>
      </c>
      <c r="CT118" s="11">
        <v>0.50913233619451692</v>
      </c>
      <c r="CU118" s="11">
        <v>2.1696148832106901</v>
      </c>
      <c r="CV118" s="11">
        <v>4.2377054386916804</v>
      </c>
      <c r="CW118" s="11">
        <v>1.27125500970905</v>
      </c>
      <c r="CX118" s="11">
        <v>0.29281160205793499</v>
      </c>
      <c r="CY118" s="11">
        <v>0.99727310143927295</v>
      </c>
      <c r="CZ118" s="11">
        <v>2.7138048485303301</v>
      </c>
      <c r="DA118" s="11">
        <v>0.92934053347304701</v>
      </c>
      <c r="DB118" s="11">
        <v>0.208869497617863</v>
      </c>
      <c r="DC118" s="11">
        <v>1.3819550981817299</v>
      </c>
      <c r="DD118" s="11">
        <v>1.99168246655298</v>
      </c>
      <c r="DE118" s="11">
        <v>0.11425848379336399</v>
      </c>
      <c r="DF118" s="11">
        <v>0.205375271878253</v>
      </c>
      <c r="DG118" s="11">
        <v>5.0095631380567607E-2</v>
      </c>
      <c r="DH118" s="11">
        <v>6.6864813440250595E-2</v>
      </c>
      <c r="DI118" s="11">
        <v>0.67284392264312398</v>
      </c>
      <c r="DJ118" s="11">
        <v>1.7894082203463699</v>
      </c>
      <c r="DK118" s="11">
        <v>6.5143047704551094E-2</v>
      </c>
      <c r="DL118" s="10">
        <v>154.52430034162501</v>
      </c>
      <c r="DM118" s="11">
        <v>6.7939111840121802</v>
      </c>
      <c r="DN118" s="11">
        <v>0</v>
      </c>
      <c r="DO118" s="11">
        <v>0.31983190147524404</v>
      </c>
      <c r="DP118" s="11">
        <v>5.8259258485794498E-3</v>
      </c>
      <c r="DQ118" s="11">
        <v>7.7163331349384509E-2</v>
      </c>
      <c r="DR118" s="11">
        <v>6.6061788001327401E-4</v>
      </c>
      <c r="DS118" s="11">
        <v>26.032870427481303</v>
      </c>
      <c r="DT118" s="10">
        <v>187.75456372967201</v>
      </c>
      <c r="DW118" s="50">
        <f t="shared" si="34"/>
        <v>0.13117133653432683</v>
      </c>
      <c r="DX118" s="25">
        <f t="shared" si="35"/>
        <v>3.8145783830255353E-2</v>
      </c>
      <c r="DY118" s="43">
        <f t="shared" si="36"/>
        <v>3.4070865524922183</v>
      </c>
      <c r="DZ118" s="43">
        <f t="shared" si="37"/>
        <v>0.99081087801774981</v>
      </c>
      <c r="EA118" s="45"/>
      <c r="EB118" s="45"/>
      <c r="EC118" s="47" t="str">
        <f t="shared" si="56"/>
        <v/>
      </c>
      <c r="ED118" s="48" t="str">
        <f t="shared" si="57"/>
        <v/>
      </c>
      <c r="EE118" s="24">
        <f t="shared" si="38"/>
        <v>6.1612804108576905E-2</v>
      </c>
      <c r="EF118" s="25">
        <f t="shared" si="39"/>
        <v>1.6102296900929673E-2</v>
      </c>
      <c r="EG118" s="43">
        <f t="shared" si="40"/>
        <v>0.27879336553690282</v>
      </c>
      <c r="EH118" s="44">
        <f t="shared" si="41"/>
        <v>7.2861698324483429E-2</v>
      </c>
      <c r="EI118" s="43">
        <f t="shared" si="42"/>
        <v>7.1836898445753533E-3</v>
      </c>
      <c r="EJ118" s="43">
        <f t="shared" si="43"/>
        <v>1.877432919912228E-3</v>
      </c>
      <c r="EK118" s="47"/>
      <c r="EL118" s="47"/>
      <c r="EM118" s="47" t="str">
        <f t="shared" si="58"/>
        <v/>
      </c>
      <c r="EN118" s="48" t="str">
        <f t="shared" si="59"/>
        <v/>
      </c>
      <c r="EO118" s="24">
        <f t="shared" si="44"/>
        <v>0.48191295953442143</v>
      </c>
      <c r="EP118" s="25">
        <f t="shared" si="45"/>
        <v>0.16759803220141706</v>
      </c>
      <c r="EQ118" s="43">
        <f t="shared" si="46"/>
        <v>0.68722629763427001</v>
      </c>
      <c r="ER118" s="44">
        <f t="shared" si="47"/>
        <v>0.23900119903777406</v>
      </c>
      <c r="ES118" s="43">
        <f t="shared" si="48"/>
        <v>0.25408296459939916</v>
      </c>
      <c r="ET118" s="43">
        <f t="shared" si="49"/>
        <v>8.8364099865465423E-2</v>
      </c>
      <c r="EU118" s="47"/>
      <c r="EV118" s="47"/>
      <c r="EW118" s="47" t="str">
        <f t="shared" si="60"/>
        <v/>
      </c>
      <c r="EX118" s="48" t="str">
        <f t="shared" si="61"/>
        <v/>
      </c>
      <c r="EY118" s="24">
        <f t="shared" si="50"/>
        <v>0.29179744998719592</v>
      </c>
      <c r="EZ118" s="25">
        <f t="shared" si="51"/>
        <v>8.8058602771997285E-2</v>
      </c>
      <c r="FA118" s="43">
        <f t="shared" si="52"/>
        <v>1.1368364132341977</v>
      </c>
      <c r="FB118" s="43">
        <f t="shared" si="53"/>
        <v>0.34307436934121638</v>
      </c>
      <c r="FC118" s="43">
        <f t="shared" si="54"/>
        <v>0.11035293088588451</v>
      </c>
      <c r="FD118" s="43">
        <f t="shared" si="55"/>
        <v>3.3302295499951014E-2</v>
      </c>
      <c r="FE118" s="47"/>
      <c r="FF118" s="47"/>
      <c r="FG118" s="47" t="str">
        <f t="shared" si="62"/>
        <v/>
      </c>
      <c r="FH118" s="48" t="str">
        <f t="shared" si="63"/>
        <v/>
      </c>
    </row>
    <row r="119" spans="1:164" x14ac:dyDescent="0.35">
      <c r="A119" s="6" t="s">
        <v>148</v>
      </c>
      <c r="B119" s="11">
        <v>0.45427361009102701</v>
      </c>
      <c r="C119" s="11">
        <v>4.3049734937251206E-2</v>
      </c>
      <c r="D119" s="11">
        <v>0.373604208149169</v>
      </c>
      <c r="E119" s="11">
        <v>1.1486377317957401E-2</v>
      </c>
      <c r="F119" s="11">
        <v>9.0139462357977616E-3</v>
      </c>
      <c r="G119" s="11">
        <v>1.0940565434656801E-2</v>
      </c>
      <c r="H119" s="11">
        <v>4.3548348915573201E-2</v>
      </c>
      <c r="I119" s="11">
        <v>2.6119445541706401E-3</v>
      </c>
      <c r="J119" s="11">
        <v>2.30856093937978E-3</v>
      </c>
      <c r="K119" s="11">
        <v>7.1154392108960501E-4</v>
      </c>
      <c r="L119" s="11">
        <v>0.50395264893633496</v>
      </c>
      <c r="M119" s="11">
        <v>2.7734939125645301E-5</v>
      </c>
      <c r="N119" s="11">
        <v>4.1535502172375498E-3</v>
      </c>
      <c r="O119" s="11">
        <v>5.3363122507274693E-2</v>
      </c>
      <c r="P119" s="11">
        <v>0</v>
      </c>
      <c r="Q119" s="11">
        <v>2.9564579786700098E-2</v>
      </c>
      <c r="R119" s="11">
        <v>3.5830066714867798E-2</v>
      </c>
      <c r="S119" s="11">
        <v>8.7480304239298903E-4</v>
      </c>
      <c r="T119" s="11">
        <v>1.05854852904789E-2</v>
      </c>
      <c r="U119" s="11">
        <v>1.8335513410389699E-2</v>
      </c>
      <c r="V119" s="11">
        <v>2.12616169075762E-3</v>
      </c>
      <c r="W119" s="11">
        <v>2.29522379875154E-2</v>
      </c>
      <c r="X119" s="11">
        <v>1.1857927941198401E-2</v>
      </c>
      <c r="Y119" s="11">
        <v>9.0315111402716596E-3</v>
      </c>
      <c r="Z119" s="11">
        <v>3.9805284386611399E-2</v>
      </c>
      <c r="AA119" s="11">
        <v>1.16396616372111E-3</v>
      </c>
      <c r="AB119" s="11">
        <v>2.1684878036869501E-3</v>
      </c>
      <c r="AC119" s="11">
        <v>7.9239839244155501E-3</v>
      </c>
      <c r="AD119" s="11">
        <v>1.1350722973198999E-4</v>
      </c>
      <c r="AE119" s="11">
        <v>2.06149782920011E-4</v>
      </c>
      <c r="AF119" s="11">
        <v>6.3694945674941503E-4</v>
      </c>
      <c r="AG119" s="11">
        <v>1.62442523422284E-3</v>
      </c>
      <c r="AH119" s="11">
        <v>8.8215652361405186E-3</v>
      </c>
      <c r="AI119" s="11">
        <v>5.1307587857697696E-3</v>
      </c>
      <c r="AJ119" s="11">
        <v>3.49679244826484E-3</v>
      </c>
      <c r="AK119" s="11">
        <v>1.2539243105771199E-2</v>
      </c>
      <c r="AL119" s="11">
        <v>2.1779516644159398E-3</v>
      </c>
      <c r="AM119" s="11">
        <v>7.3058992530381601E-3</v>
      </c>
      <c r="AN119" s="11">
        <v>1.38512431355136E-4</v>
      </c>
      <c r="AO119" s="11">
        <v>6.6619599035236798E-3</v>
      </c>
      <c r="AP119" s="11">
        <v>9.2857546057986998E-4</v>
      </c>
      <c r="AQ119" s="11">
        <v>2.6707363665119002E-3</v>
      </c>
      <c r="AR119" s="11">
        <v>4.5464716228764499E-3</v>
      </c>
      <c r="AS119" s="11">
        <v>2.5986796000304698E-3</v>
      </c>
      <c r="AT119" s="11">
        <v>3.6382983974561599E-3</v>
      </c>
      <c r="AU119" s="11">
        <v>1.9912932308496299E-2</v>
      </c>
      <c r="AV119" s="11">
        <v>3.4076947058673899E-3</v>
      </c>
      <c r="AW119" s="11">
        <v>3.6224954802812699E-3</v>
      </c>
      <c r="AX119" s="11">
        <v>2.9768108771950502E-2</v>
      </c>
      <c r="AY119" s="11">
        <v>8.4107408605745004E-4</v>
      </c>
      <c r="AZ119" s="11">
        <v>0</v>
      </c>
      <c r="BA119" s="11">
        <v>3.0363662217351099E-3</v>
      </c>
      <c r="BB119" s="11">
        <v>4.5169333820097995E-3</v>
      </c>
      <c r="BC119" s="11">
        <v>3.08295558384303E-3</v>
      </c>
      <c r="BD119" s="11">
        <v>2.76113513898507E-2</v>
      </c>
      <c r="BE119" s="11">
        <v>9.5573163776323808E-4</v>
      </c>
      <c r="BF119" s="11">
        <v>3.9250190742039404E-5</v>
      </c>
      <c r="BG119" s="11">
        <v>4.1177442795866301E-5</v>
      </c>
      <c r="BH119" s="11">
        <v>2.1463196820871297E-3</v>
      </c>
      <c r="BI119" s="11">
        <v>1.15159738210708E-3</v>
      </c>
      <c r="BJ119" s="11">
        <v>0</v>
      </c>
      <c r="BK119" s="11">
        <v>7.6305669899936505E-3</v>
      </c>
      <c r="BL119" s="11">
        <v>3.0360159624543801E-3</v>
      </c>
      <c r="BM119" s="11">
        <v>5.7631517083374401E-3</v>
      </c>
      <c r="BN119" s="11">
        <v>8.16528732799429E-3</v>
      </c>
      <c r="BO119" s="11">
        <v>2.91251407904927E-2</v>
      </c>
      <c r="BP119" s="11">
        <v>2.1094594605871801E-5</v>
      </c>
      <c r="BQ119" s="11">
        <v>6.0552200326251304E-2</v>
      </c>
      <c r="BR119" s="11">
        <v>0.47214624711108399</v>
      </c>
      <c r="BS119" s="11">
        <v>0.196653555432898</v>
      </c>
      <c r="BT119" s="11">
        <v>0.12864592476299599</v>
      </c>
      <c r="BU119" s="11">
        <v>0.30787354284927804</v>
      </c>
      <c r="BV119" s="11">
        <v>0.51259402270407806</v>
      </c>
      <c r="BW119" s="11">
        <v>0.45160759893999203</v>
      </c>
      <c r="BX119" s="11">
        <v>2.1034746945303704</v>
      </c>
      <c r="BY119" s="11">
        <v>0.61512857222571704</v>
      </c>
      <c r="BZ119" s="11">
        <v>0.18966952466582301</v>
      </c>
      <c r="CA119" s="11">
        <v>2.0419203534109398</v>
      </c>
      <c r="CB119" s="11">
        <v>2.2354019313546001E-2</v>
      </c>
      <c r="CC119" s="11">
        <v>2.8995954372007103E-2</v>
      </c>
      <c r="CD119" s="11">
        <v>5.9255727300379308E-3</v>
      </c>
      <c r="CE119" s="11">
        <v>9.8736328392927591E-2</v>
      </c>
      <c r="CF119" s="11">
        <v>0.17287212900281101</v>
      </c>
      <c r="CG119" s="11">
        <v>0.12155690600025401</v>
      </c>
      <c r="CH119" s="11">
        <v>0.55068202080786099</v>
      </c>
      <c r="CI119" s="11">
        <v>4.3518485163916099E-2</v>
      </c>
      <c r="CJ119" s="11">
        <v>2.9088220526539698E-4</v>
      </c>
      <c r="CK119" s="11">
        <v>7.6044388105359507E-3</v>
      </c>
      <c r="CL119" s="11">
        <v>1.15066796210212E-2</v>
      </c>
      <c r="CM119" s="11">
        <v>7.2264991493831698E-2</v>
      </c>
      <c r="CN119" s="11">
        <v>4.4491283355446803E-2</v>
      </c>
      <c r="CO119" s="11">
        <v>4.5496390122968695E-3</v>
      </c>
      <c r="CP119" s="11">
        <v>7.9564760976675294E-2</v>
      </c>
      <c r="CQ119" s="11">
        <v>0.295194875469312</v>
      </c>
      <c r="CR119" s="11">
        <v>0.10019739455995701</v>
      </c>
      <c r="CS119" s="11">
        <v>1.41629645712281</v>
      </c>
      <c r="CT119" s="11">
        <v>8.1295184793575698E-3</v>
      </c>
      <c r="CU119" s="11">
        <v>0.17903252789329602</v>
      </c>
      <c r="CV119" s="11">
        <v>0.15296856610860698</v>
      </c>
      <c r="CW119" s="11">
        <v>0.368035433413821</v>
      </c>
      <c r="CX119" s="11">
        <v>0.36093147676131504</v>
      </c>
      <c r="CY119" s="11">
        <v>0.13590022618772798</v>
      </c>
      <c r="CZ119" s="11">
        <v>0.52732462505344602</v>
      </c>
      <c r="DA119" s="11">
        <v>0.29492049952690003</v>
      </c>
      <c r="DB119" s="11">
        <v>7.48104069610911E-3</v>
      </c>
      <c r="DC119" s="11">
        <v>16.906675348170399</v>
      </c>
      <c r="DD119" s="11">
        <v>2.5391711644256998</v>
      </c>
      <c r="DE119" s="11">
        <v>0.63199132847429695</v>
      </c>
      <c r="DF119" s="11">
        <v>0.20148126339411798</v>
      </c>
      <c r="DG119" s="11">
        <v>8.1071337838971802E-2</v>
      </c>
      <c r="DH119" s="11">
        <v>2.6128231865197398E-2</v>
      </c>
      <c r="DI119" s="11">
        <v>0.14281607880830199</v>
      </c>
      <c r="DJ119" s="11">
        <v>2.2140066420425799</v>
      </c>
      <c r="DK119" s="11">
        <v>3.8846183776074399E-2</v>
      </c>
      <c r="DL119" s="10">
        <v>36.896158176284096</v>
      </c>
      <c r="DM119" s="11">
        <v>162.304313430614</v>
      </c>
      <c r="DN119" s="11">
        <v>9.5671554726168697</v>
      </c>
      <c r="DO119" s="11">
        <v>0.48987261599762999</v>
      </c>
      <c r="DP119" s="11">
        <v>1.50713284229114E-2</v>
      </c>
      <c r="DQ119" s="11">
        <v>0.11055325282961001</v>
      </c>
      <c r="DR119" s="11">
        <v>-3.90127855184092E-6</v>
      </c>
      <c r="DS119" s="11">
        <v>10.427915117992399</v>
      </c>
      <c r="DT119" s="10">
        <v>219.81103549347901</v>
      </c>
      <c r="DW119" s="50">
        <f t="shared" si="34"/>
        <v>5.116009426127212E-3</v>
      </c>
      <c r="DX119" s="25">
        <f t="shared" si="35"/>
        <v>1.4877807514870182E-3</v>
      </c>
      <c r="DY119" s="43">
        <f t="shared" si="36"/>
        <v>0.13288487697630447</v>
      </c>
      <c r="DZ119" s="43">
        <f t="shared" si="37"/>
        <v>3.8644096533404289E-2</v>
      </c>
      <c r="EA119" s="45"/>
      <c r="EB119" s="45"/>
      <c r="EC119" s="47" t="str">
        <f t="shared" si="56"/>
        <v/>
      </c>
      <c r="ED119" s="48" t="str">
        <f t="shared" si="57"/>
        <v/>
      </c>
      <c r="EE119" s="24">
        <f t="shared" si="38"/>
        <v>1.7341879348069598E-2</v>
      </c>
      <c r="EF119" s="25">
        <f t="shared" si="39"/>
        <v>4.5322412138655566E-3</v>
      </c>
      <c r="EG119" s="43">
        <f t="shared" si="40"/>
        <v>7.8470716892922551E-2</v>
      </c>
      <c r="EH119" s="44">
        <f t="shared" si="41"/>
        <v>2.0508055098611241E-2</v>
      </c>
      <c r="EI119" s="43">
        <f t="shared" si="42"/>
        <v>2.0219609277811858E-3</v>
      </c>
      <c r="EJ119" s="43">
        <f t="shared" si="43"/>
        <v>5.2843261481552261E-4</v>
      </c>
      <c r="EK119" s="47"/>
      <c r="EL119" s="47"/>
      <c r="EM119" s="47" t="str">
        <f t="shared" si="58"/>
        <v/>
      </c>
      <c r="EN119" s="48" t="str">
        <f t="shared" si="59"/>
        <v/>
      </c>
      <c r="EO119" s="24">
        <f t="shared" si="44"/>
        <v>9.0693698322225999E-2</v>
      </c>
      <c r="EP119" s="25">
        <f t="shared" si="45"/>
        <v>3.1541142588402099E-2</v>
      </c>
      <c r="EQ119" s="43">
        <f t="shared" si="46"/>
        <v>0.12933267986185162</v>
      </c>
      <c r="ER119" s="44">
        <f t="shared" si="47"/>
        <v>4.497887474352915E-2</v>
      </c>
      <c r="ES119" s="43">
        <f t="shared" si="48"/>
        <v>4.7817190395662727E-2</v>
      </c>
      <c r="ET119" s="43">
        <f t="shared" si="49"/>
        <v>1.6629698075469903E-2</v>
      </c>
      <c r="EU119" s="47"/>
      <c r="EV119" s="47"/>
      <c r="EW119" s="47" t="str">
        <f t="shared" si="60"/>
        <v/>
      </c>
      <c r="EX119" s="48" t="str">
        <f t="shared" si="61"/>
        <v/>
      </c>
      <c r="EY119" s="24">
        <f t="shared" si="50"/>
        <v>2.6334009237423406E-2</v>
      </c>
      <c r="EZ119" s="25">
        <f t="shared" si="51"/>
        <v>7.9470744481630329E-3</v>
      </c>
      <c r="FA119" s="43">
        <f t="shared" si="52"/>
        <v>0.10259671771930258</v>
      </c>
      <c r="FB119" s="43">
        <f t="shared" si="53"/>
        <v>3.0961626332756634E-2</v>
      </c>
      <c r="FC119" s="43">
        <f t="shared" si="54"/>
        <v>9.9590832663313065E-3</v>
      </c>
      <c r="FD119" s="43">
        <f t="shared" si="55"/>
        <v>3.0054510666957367E-3</v>
      </c>
      <c r="FE119" s="47"/>
      <c r="FF119" s="47"/>
      <c r="FG119" s="47" t="str">
        <f t="shared" si="62"/>
        <v/>
      </c>
      <c r="FH119" s="48" t="str">
        <f t="shared" si="63"/>
        <v/>
      </c>
    </row>
    <row r="120" spans="1:164" ht="15" thickBot="1" x14ac:dyDescent="0.4">
      <c r="A120" s="6" t="s">
        <v>149</v>
      </c>
      <c r="B120" s="11">
        <v>8.3295487995104587E-3</v>
      </c>
      <c r="C120" s="11">
        <v>9.12463922818358E-3</v>
      </c>
      <c r="D120" s="11">
        <v>1.00601091997299E-2</v>
      </c>
      <c r="E120" s="11">
        <v>0</v>
      </c>
      <c r="F120" s="11">
        <v>0</v>
      </c>
      <c r="G120" s="11">
        <v>0</v>
      </c>
      <c r="H120" s="11">
        <v>9.7709844730743494E-5</v>
      </c>
      <c r="I120" s="11">
        <v>1.5655699936641398E-3</v>
      </c>
      <c r="J120" s="11">
        <v>9.6648976776388096E-4</v>
      </c>
      <c r="K120" s="11">
        <v>1.9080172987543898E-3</v>
      </c>
      <c r="L120" s="11">
        <v>0.57649774766704598</v>
      </c>
      <c r="M120" s="11">
        <v>1.1919473536348099E-2</v>
      </c>
      <c r="N120" s="11">
        <v>2.7980443607125402E-5</v>
      </c>
      <c r="O120" s="11">
        <v>0.27429572671371</v>
      </c>
      <c r="P120" s="11">
        <v>0</v>
      </c>
      <c r="Q120" s="11">
        <v>2.6318231057864601E-4</v>
      </c>
      <c r="R120" s="11">
        <v>2.0812718196169099E-2</v>
      </c>
      <c r="S120" s="11">
        <v>2.2557078711401701E-6</v>
      </c>
      <c r="T120" s="11">
        <v>1.0378188181940902E-2</v>
      </c>
      <c r="U120" s="11">
        <v>3.42471209667961E-3</v>
      </c>
      <c r="V120" s="11">
        <v>1.9634056083837801E-3</v>
      </c>
      <c r="W120" s="11">
        <v>1.5762536263301197E-2</v>
      </c>
      <c r="X120" s="11">
        <v>7.0256379241718299E-4</v>
      </c>
      <c r="Y120" s="11">
        <v>1.0518914470505701E-5</v>
      </c>
      <c r="Z120" s="11">
        <v>7.6041115341298496E-2</v>
      </c>
      <c r="AA120" s="11">
        <v>2.7402659098579303E-3</v>
      </c>
      <c r="AB120" s="11">
        <v>4.6081302233690898E-4</v>
      </c>
      <c r="AC120" s="11">
        <v>1.2233742421397702E-3</v>
      </c>
      <c r="AD120" s="11">
        <v>8.7883401138790898E-5</v>
      </c>
      <c r="AE120" s="11">
        <v>3.4052793783472798E-4</v>
      </c>
      <c r="AF120" s="11">
        <v>2.9498878425155697E-4</v>
      </c>
      <c r="AG120" s="11">
        <v>5.6901014672149704E-4</v>
      </c>
      <c r="AH120" s="11">
        <v>8.385561566780159E-3</v>
      </c>
      <c r="AI120" s="11">
        <v>5.1493175723769198E-3</v>
      </c>
      <c r="AJ120" s="11">
        <v>1.5751025887303899E-2</v>
      </c>
      <c r="AK120" s="11">
        <v>9.9134712486394407E-3</v>
      </c>
      <c r="AL120" s="11">
        <v>1.54397412884399E-3</v>
      </c>
      <c r="AM120" s="11">
        <v>2.6034379792056601E-2</v>
      </c>
      <c r="AN120" s="11">
        <v>5.8786502531521599E-7</v>
      </c>
      <c r="AO120" s="11">
        <v>3.3751428407121205E-2</v>
      </c>
      <c r="AP120" s="11">
        <v>1.6992547841593901E-3</v>
      </c>
      <c r="AQ120" s="11">
        <v>4.5832194765478E-2</v>
      </c>
      <c r="AR120" s="11">
        <v>1.0086726044284801E-3</v>
      </c>
      <c r="AS120" s="11">
        <v>2.1479970948549699E-4</v>
      </c>
      <c r="AT120" s="11">
        <v>3.8603545519338201E-5</v>
      </c>
      <c r="AU120" s="11">
        <v>3.9441468104565801E-2</v>
      </c>
      <c r="AV120" s="11">
        <v>3.5004088961273902E-3</v>
      </c>
      <c r="AW120" s="11">
        <v>1.4794699792359999E-5</v>
      </c>
      <c r="AX120" s="11">
        <v>2.31954095275787E-2</v>
      </c>
      <c r="AY120" s="11">
        <v>1.25518340576787E-3</v>
      </c>
      <c r="AZ120" s="11">
        <v>0</v>
      </c>
      <c r="BA120" s="11">
        <v>1.9314046686499001E-2</v>
      </c>
      <c r="BB120" s="11">
        <v>2.8515100866559799E-3</v>
      </c>
      <c r="BC120" s="11">
        <v>6.3108025428327604E-3</v>
      </c>
      <c r="BD120" s="11">
        <v>0.137059987615614</v>
      </c>
      <c r="BE120" s="11">
        <v>7.4735262685765502E-3</v>
      </c>
      <c r="BF120" s="11">
        <v>4.4990631482249299E-3</v>
      </c>
      <c r="BG120" s="11">
        <v>3.6695215436071699E-5</v>
      </c>
      <c r="BH120" s="11">
        <v>5.8886984364623206E-3</v>
      </c>
      <c r="BI120" s="11">
        <v>1.19512026756992E-4</v>
      </c>
      <c r="BJ120" s="11">
        <v>0</v>
      </c>
      <c r="BK120" s="11">
        <v>1.9422577498963201E-2</v>
      </c>
      <c r="BL120" s="11">
        <v>7.0898959358385097E-3</v>
      </c>
      <c r="BM120" s="11">
        <v>7.8550563085201595E-4</v>
      </c>
      <c r="BN120" s="11">
        <v>1.0885433465914599E-3</v>
      </c>
      <c r="BO120" s="11">
        <v>1.6700956576267502E-2</v>
      </c>
      <c r="BP120" s="11">
        <v>1.8644473574206698E-5</v>
      </c>
      <c r="BQ120" s="11">
        <v>1.6842852676700298E-2</v>
      </c>
      <c r="BR120" s="11">
        <v>0.23758606391620102</v>
      </c>
      <c r="BS120" s="11">
        <v>1.1516275946611598</v>
      </c>
      <c r="BT120" s="11">
        <v>0.38271826304238704</v>
      </c>
      <c r="BU120" s="11">
        <v>0.420626259018265</v>
      </c>
      <c r="BV120" s="11">
        <v>0.70928523464383397</v>
      </c>
      <c r="BW120" s="11">
        <v>4.7277384677986603E-2</v>
      </c>
      <c r="BX120" s="11">
        <v>0.168373747016756</v>
      </c>
      <c r="BY120" s="11">
        <v>1.19636560757083E-2</v>
      </c>
      <c r="BZ120" s="11">
        <v>2.6343436164239401E-2</v>
      </c>
      <c r="CA120" s="11">
        <v>3.8903470286134702E-2</v>
      </c>
      <c r="CB120" s="11">
        <v>6.2650943996080295E-3</v>
      </c>
      <c r="CC120" s="11">
        <v>1.1454581091334098E-2</v>
      </c>
      <c r="CD120" s="11">
        <v>1.0907519464005899E-3</v>
      </c>
      <c r="CE120" s="11">
        <v>1.3436266890954401E-2</v>
      </c>
      <c r="CF120" s="11">
        <v>1.3879534843787801E-2</v>
      </c>
      <c r="CG120" s="11">
        <v>1.1836473093733001E-2</v>
      </c>
      <c r="CH120" s="11">
        <v>6.2998586050883097E-5</v>
      </c>
      <c r="CI120" s="11">
        <v>1.23163335566032E-5</v>
      </c>
      <c r="CJ120" s="11">
        <v>2.57698188166778E-4</v>
      </c>
      <c r="CK120" s="11">
        <v>7.0357781234781395E-3</v>
      </c>
      <c r="CL120" s="11">
        <v>3.8364362281640506E-5</v>
      </c>
      <c r="CM120" s="11">
        <v>0.15771302418130401</v>
      </c>
      <c r="CN120" s="11">
        <v>5.9425154445739203E-2</v>
      </c>
      <c r="CO120" s="11">
        <v>4.0410903591369604E-3</v>
      </c>
      <c r="CP120" s="11">
        <v>2.6519795956827397E-2</v>
      </c>
      <c r="CQ120" s="11">
        <v>0</v>
      </c>
      <c r="CR120" s="11">
        <v>1.8311679121769498E-2</v>
      </c>
      <c r="CS120" s="11">
        <v>0.42074796704364498</v>
      </c>
      <c r="CT120" s="11">
        <v>4.9543021416201798E-3</v>
      </c>
      <c r="CU120" s="11">
        <v>9.8862217417732906E-2</v>
      </c>
      <c r="CV120" s="11">
        <v>5.9783167838427693E-2</v>
      </c>
      <c r="CW120" s="11">
        <v>6.4867745617386396E-2</v>
      </c>
      <c r="CX120" s="11">
        <v>0.33389028705566598</v>
      </c>
      <c r="CY120" s="11">
        <v>9.2562445491331705E-2</v>
      </c>
      <c r="CZ120" s="11">
        <v>0.33266273894893</v>
      </c>
      <c r="DA120" s="11">
        <v>0.14279062228602701</v>
      </c>
      <c r="DB120" s="11">
        <v>1.0596590460867401E-2</v>
      </c>
      <c r="DC120" s="11">
        <v>0.67987488763370207</v>
      </c>
      <c r="DD120" s="11">
        <v>0.40267239952074102</v>
      </c>
      <c r="DE120" s="11">
        <v>7.6696314530728504E-4</v>
      </c>
      <c r="DF120" s="11">
        <v>0.14565548068838</v>
      </c>
      <c r="DG120" s="11">
        <v>2.19889592935015E-3</v>
      </c>
      <c r="DH120" s="11">
        <v>6.4117956684017702E-3</v>
      </c>
      <c r="DI120" s="11">
        <v>3.8390050761893898E-3</v>
      </c>
      <c r="DJ120" s="11">
        <v>0.193847866473773</v>
      </c>
      <c r="DK120" s="11">
        <v>4.6020531912856506E-3</v>
      </c>
      <c r="DL120" s="10">
        <v>8.0197775700828995</v>
      </c>
      <c r="DM120" s="11">
        <v>81.327801388642797</v>
      </c>
      <c r="DN120" s="11">
        <v>0.16500452554431</v>
      </c>
      <c r="DO120" s="11">
        <v>0.257298537641938</v>
      </c>
      <c r="DP120" s="11">
        <v>9.3887575034712293E-3</v>
      </c>
      <c r="DQ120" s="11">
        <v>5.6779961138168702E-2</v>
      </c>
      <c r="DR120" s="11">
        <v>-2.0309426690056099E-6</v>
      </c>
      <c r="DS120" s="11">
        <v>0.56797816280956692</v>
      </c>
      <c r="DT120" s="10">
        <v>90.404026872420403</v>
      </c>
      <c r="DW120" s="26">
        <f t="shared" si="34"/>
        <v>2.9959985298537235E-2</v>
      </c>
      <c r="DX120" s="27">
        <f t="shared" si="35"/>
        <v>8.7126284823403691E-3</v>
      </c>
      <c r="DY120" s="32">
        <f t="shared" si="36"/>
        <v>0.77819030986848226</v>
      </c>
      <c r="DZ120" s="32">
        <f t="shared" si="37"/>
        <v>0.2263046190070209</v>
      </c>
      <c r="EA120" s="28"/>
      <c r="EB120" s="28"/>
      <c r="EC120" s="49" t="str">
        <f t="shared" si="56"/>
        <v/>
      </c>
      <c r="ED120" s="51" t="str">
        <f t="shared" si="57"/>
        <v/>
      </c>
      <c r="EE120" s="26">
        <f t="shared" si="38"/>
        <v>5.1591637700232361E-2</v>
      </c>
      <c r="EF120" s="27">
        <f t="shared" si="39"/>
        <v>1.3483299127083438E-2</v>
      </c>
      <c r="EG120" s="32">
        <f t="shared" si="40"/>
        <v>0.23344833133485113</v>
      </c>
      <c r="EH120" s="46">
        <f t="shared" si="41"/>
        <v>6.1010927786308802E-2</v>
      </c>
      <c r="EI120" s="32">
        <f t="shared" si="42"/>
        <v>6.0152809010128733E-3</v>
      </c>
      <c r="EJ120" s="32">
        <f t="shared" si="43"/>
        <v>1.5720732145206404E-3</v>
      </c>
      <c r="EK120" s="49"/>
      <c r="EL120" s="49"/>
      <c r="EM120" s="49" t="str">
        <f t="shared" si="58"/>
        <v/>
      </c>
      <c r="EN120" s="51" t="str">
        <f t="shared" si="59"/>
        <v/>
      </c>
      <c r="EO120" s="26">
        <f t="shared" si="44"/>
        <v>0.1239085070082971</v>
      </c>
      <c r="EP120" s="27">
        <f t="shared" si="45"/>
        <v>4.3092474557374465E-2</v>
      </c>
      <c r="EQ120" s="32">
        <f t="shared" si="46"/>
        <v>0.17669826642339925</v>
      </c>
      <c r="ER120" s="46">
        <f t="shared" si="47"/>
        <v>6.145151559023012E-2</v>
      </c>
      <c r="ES120" s="32">
        <f t="shared" si="48"/>
        <v>6.5329309322101403E-2</v>
      </c>
      <c r="ET120" s="32">
        <f t="shared" si="49"/>
        <v>2.2720002587271842E-2</v>
      </c>
      <c r="EU120" s="49"/>
      <c r="EV120" s="49"/>
      <c r="EW120" s="49" t="str">
        <f t="shared" si="60"/>
        <v/>
      </c>
      <c r="EX120" s="51" t="str">
        <f t="shared" si="61"/>
        <v/>
      </c>
      <c r="EY120" s="26">
        <f t="shared" si="50"/>
        <v>3.6438825061879038E-2</v>
      </c>
      <c r="EZ120" s="27">
        <f t="shared" si="51"/>
        <v>1.0996504670425003E-2</v>
      </c>
      <c r="FA120" s="32">
        <f t="shared" si="52"/>
        <v>0.14196485674440501</v>
      </c>
      <c r="FB120" s="32">
        <f t="shared" si="53"/>
        <v>4.2842139052920496E-2</v>
      </c>
      <c r="FC120" s="32">
        <f t="shared" si="54"/>
        <v>1.3780556148769706E-2</v>
      </c>
      <c r="FD120" s="32">
        <f t="shared" si="55"/>
        <v>4.15869473819927E-3</v>
      </c>
      <c r="FE120" s="49"/>
      <c r="FF120" s="49"/>
      <c r="FG120" s="49" t="str">
        <f t="shared" si="62"/>
        <v/>
      </c>
      <c r="FH120" s="51" t="str">
        <f t="shared" si="63"/>
        <v/>
      </c>
    </row>
    <row r="121" spans="1:164" x14ac:dyDescent="0.35">
      <c r="A121" s="9" t="s">
        <v>184</v>
      </c>
      <c r="B121" s="8">
        <v>873.30878832064695</v>
      </c>
      <c r="C121" s="8">
        <v>124.180319610551</v>
      </c>
      <c r="D121" s="8">
        <v>379.02982803504904</v>
      </c>
      <c r="E121" s="8">
        <v>3.13107150775055</v>
      </c>
      <c r="F121" s="8">
        <v>2.83891452665386</v>
      </c>
      <c r="G121" s="8">
        <v>5.7844764517151201</v>
      </c>
      <c r="H121" s="8">
        <v>111.448936412729</v>
      </c>
      <c r="I121" s="8">
        <v>3.4749561077189099</v>
      </c>
      <c r="J121" s="8">
        <v>2.1063935588624396</v>
      </c>
      <c r="K121" s="8">
        <v>3.3122144138661502</v>
      </c>
      <c r="L121" s="8">
        <v>435.82315401192602</v>
      </c>
      <c r="M121" s="8">
        <v>40.181755846428601</v>
      </c>
      <c r="N121" s="8">
        <v>13.1407853146086</v>
      </c>
      <c r="O121" s="8">
        <v>1210.9978416900201</v>
      </c>
      <c r="P121" s="8">
        <v>0</v>
      </c>
      <c r="Q121" s="8">
        <v>365.71335861273099</v>
      </c>
      <c r="R121" s="8">
        <v>213.79465731191999</v>
      </c>
      <c r="S121" s="8">
        <v>1.6100830799953099</v>
      </c>
      <c r="T121" s="8">
        <v>46.9089301837516</v>
      </c>
      <c r="U121" s="8">
        <v>93.935568520999595</v>
      </c>
      <c r="V121" s="8">
        <v>9.8872219202362093</v>
      </c>
      <c r="W121" s="8">
        <v>199.72962403745601</v>
      </c>
      <c r="X121" s="8">
        <v>11.6301616350469</v>
      </c>
      <c r="Y121" s="8">
        <v>14.025866934328199</v>
      </c>
      <c r="Z121" s="8">
        <v>116.23735027273699</v>
      </c>
      <c r="AA121" s="8">
        <v>6.8742521361477893</v>
      </c>
      <c r="AB121" s="8">
        <v>2.7679503489439798</v>
      </c>
      <c r="AC121" s="8">
        <v>12.649173261480401</v>
      </c>
      <c r="AD121" s="8">
        <v>0.108403349119852</v>
      </c>
      <c r="AE121" s="8">
        <v>1.6990913975488899</v>
      </c>
      <c r="AF121" s="8">
        <v>0.33810526404889302</v>
      </c>
      <c r="AG121" s="8">
        <v>11.8048572924081</v>
      </c>
      <c r="AH121" s="8">
        <v>47.930622314646001</v>
      </c>
      <c r="AI121" s="8">
        <v>5.54101613098487</v>
      </c>
      <c r="AJ121" s="8">
        <v>10.426321461053201</v>
      </c>
      <c r="AK121" s="8">
        <v>26.967741708812898</v>
      </c>
      <c r="AL121" s="8">
        <v>3.3083705066023303</v>
      </c>
      <c r="AM121" s="8">
        <v>19.309885350298099</v>
      </c>
      <c r="AN121" s="8">
        <v>0.66167369750484295</v>
      </c>
      <c r="AO121" s="8">
        <v>43.4587083212732</v>
      </c>
      <c r="AP121" s="8">
        <v>1.6498150435796</v>
      </c>
      <c r="AQ121" s="8">
        <v>36.228636175091104</v>
      </c>
      <c r="AR121" s="8">
        <v>2.9023228033317401</v>
      </c>
      <c r="AS121" s="8">
        <v>3.6085614127038901</v>
      </c>
      <c r="AT121" s="8">
        <v>3.6194109602945499</v>
      </c>
      <c r="AU121" s="8">
        <v>96.717439624649401</v>
      </c>
      <c r="AV121" s="8">
        <v>14.705126809182101</v>
      </c>
      <c r="AW121" s="8">
        <v>9.39535177530718</v>
      </c>
      <c r="AX121" s="8">
        <v>46.755796744963902</v>
      </c>
      <c r="AY121" s="8">
        <v>83.268645108109908</v>
      </c>
      <c r="AZ121" s="8">
        <v>0</v>
      </c>
      <c r="BA121" s="8">
        <v>36.037806132783601</v>
      </c>
      <c r="BB121" s="8">
        <v>19.644817198134799</v>
      </c>
      <c r="BC121" s="8">
        <v>18.7687154026749</v>
      </c>
      <c r="BD121" s="8">
        <v>91.733080232681502</v>
      </c>
      <c r="BE121" s="8">
        <v>15.707819189874099</v>
      </c>
      <c r="BF121" s="8">
        <v>14.234938110937399</v>
      </c>
      <c r="BG121" s="8">
        <v>11.2412280120157</v>
      </c>
      <c r="BH121" s="8">
        <v>15.789907244845999</v>
      </c>
      <c r="BI121" s="8">
        <v>3.5415100307097598</v>
      </c>
      <c r="BJ121" s="8">
        <v>0</v>
      </c>
      <c r="BK121" s="8">
        <v>66.608880703078398</v>
      </c>
      <c r="BL121" s="8">
        <v>11.539008692705101</v>
      </c>
      <c r="BM121" s="8">
        <v>3.7046416665893203</v>
      </c>
      <c r="BN121" s="8">
        <v>12.905967766660501</v>
      </c>
      <c r="BO121" s="8">
        <v>236.32334410689899</v>
      </c>
      <c r="BP121" s="8">
        <v>3.9808682455950102</v>
      </c>
      <c r="BQ121" s="8">
        <v>138.25574942543</v>
      </c>
      <c r="BR121" s="8">
        <v>87.003884273924598</v>
      </c>
      <c r="BS121" s="8">
        <v>773.83688016147903</v>
      </c>
      <c r="BT121" s="8">
        <v>286.05935006803298</v>
      </c>
      <c r="BU121" s="8">
        <v>280.783382952387</v>
      </c>
      <c r="BV121" s="8">
        <v>1538.8051281366402</v>
      </c>
      <c r="BW121" s="8">
        <v>327.71211060105401</v>
      </c>
      <c r="BX121" s="8">
        <v>483.99211602114099</v>
      </c>
      <c r="BY121" s="8">
        <v>103.37835493953</v>
      </c>
      <c r="BZ121" s="8">
        <v>289.37186502918701</v>
      </c>
      <c r="CA121" s="8">
        <v>233.709547856602</v>
      </c>
      <c r="CB121" s="8">
        <v>42.833267983921495</v>
      </c>
      <c r="CC121" s="8">
        <v>8.9335675715414311</v>
      </c>
      <c r="CD121" s="8">
        <v>13.856233126819999</v>
      </c>
      <c r="CE121" s="8">
        <v>92.455421758318707</v>
      </c>
      <c r="CF121" s="8">
        <v>92.734123618195696</v>
      </c>
      <c r="CG121" s="8">
        <v>32.406939897477201</v>
      </c>
      <c r="CH121" s="8">
        <v>21.022664477724103</v>
      </c>
      <c r="CI121" s="8">
        <v>26.248865000320503</v>
      </c>
      <c r="CJ121" s="8">
        <v>21.7665348807698</v>
      </c>
      <c r="CK121" s="8">
        <v>102.750636873703</v>
      </c>
      <c r="CL121" s="8">
        <v>3.8058160013163804</v>
      </c>
      <c r="CM121" s="8">
        <v>220.23228961743501</v>
      </c>
      <c r="CN121" s="8">
        <v>206.82520564078098</v>
      </c>
      <c r="CO121" s="8">
        <v>101.10459890108099</v>
      </c>
      <c r="CP121" s="8">
        <v>61.304447156592396</v>
      </c>
      <c r="CQ121" s="8">
        <v>736.75360206200696</v>
      </c>
      <c r="CR121" s="8">
        <v>167.33992177577599</v>
      </c>
      <c r="CS121" s="8">
        <v>452.00225492655898</v>
      </c>
      <c r="CT121" s="8">
        <v>55.965192153647102</v>
      </c>
      <c r="CU121" s="8">
        <v>129.17412217197099</v>
      </c>
      <c r="CV121" s="8">
        <v>102.815105243864</v>
      </c>
      <c r="CW121" s="8">
        <v>322.32182061816604</v>
      </c>
      <c r="CX121" s="8">
        <v>45.471712993382198</v>
      </c>
      <c r="CY121" s="8">
        <v>85.602965132870494</v>
      </c>
      <c r="CZ121" s="8">
        <v>204.49090720967999</v>
      </c>
      <c r="DA121" s="8">
        <v>70.165212809482398</v>
      </c>
      <c r="DB121" s="8">
        <v>22.1594249595842</v>
      </c>
      <c r="DC121" s="8">
        <v>400.95517529755597</v>
      </c>
      <c r="DD121" s="8">
        <v>149.39677348104101</v>
      </c>
      <c r="DE121" s="8">
        <v>32.609030687336798</v>
      </c>
      <c r="DF121" s="8">
        <v>92.881780914293003</v>
      </c>
      <c r="DG121" s="8">
        <v>9.7972088168013602</v>
      </c>
      <c r="DH121" s="8">
        <v>119.186415602054</v>
      </c>
      <c r="DI121" s="8">
        <v>75.875881122376299</v>
      </c>
      <c r="DJ121" s="8">
        <v>84.73170524630099</v>
      </c>
      <c r="DK121" s="8">
        <v>5.6075895328013097</v>
      </c>
      <c r="DL121" s="7">
        <v>14293.184854781</v>
      </c>
      <c r="DM121" s="8">
        <v>10974.321297001801</v>
      </c>
      <c r="DN121" s="8">
        <v>3931.45277907946</v>
      </c>
      <c r="DO121" s="8">
        <v>2983.9516658078801</v>
      </c>
      <c r="DP121" s="8">
        <v>217.1649637022</v>
      </c>
      <c r="DQ121" s="8">
        <v>627.37265612188605</v>
      </c>
      <c r="DR121" s="8">
        <v>-53.6930955670191</v>
      </c>
      <c r="DS121" s="8">
        <v>10534.976025407601</v>
      </c>
      <c r="DT121" s="7">
        <v>43508.731146334801</v>
      </c>
    </row>
    <row r="122" spans="1:164" x14ac:dyDescent="0.35">
      <c r="A122" s="6" t="s">
        <v>185</v>
      </c>
      <c r="B122" s="11">
        <v>133.47237350147398</v>
      </c>
      <c r="C122" s="11">
        <v>31.7764270067204</v>
      </c>
      <c r="D122" s="11">
        <v>112.271135230995</v>
      </c>
      <c r="E122" s="11">
        <v>1.38902205531981</v>
      </c>
      <c r="F122" s="11">
        <v>2.28469670768752</v>
      </c>
      <c r="G122" s="11">
        <v>1.7834754568864502</v>
      </c>
      <c r="H122" s="11">
        <v>39.441188094447206</v>
      </c>
      <c r="I122" s="11">
        <v>1.54067614543334</v>
      </c>
      <c r="J122" s="11">
        <v>0.68529518331910699</v>
      </c>
      <c r="K122" s="11">
        <v>1.7363598963190401</v>
      </c>
      <c r="L122" s="11">
        <v>127.912966537773</v>
      </c>
      <c r="M122" s="11">
        <v>27.329087405743699</v>
      </c>
      <c r="N122" s="11">
        <v>10.445416496334699</v>
      </c>
      <c r="O122" s="11">
        <v>238.20864084818501</v>
      </c>
      <c r="P122" s="11">
        <v>0</v>
      </c>
      <c r="Q122" s="11">
        <v>72.456615888413808</v>
      </c>
      <c r="R122" s="11">
        <v>72.40202522515591</v>
      </c>
      <c r="S122" s="11">
        <v>0.370630453739687</v>
      </c>
      <c r="T122" s="11">
        <v>10.662625729060599</v>
      </c>
      <c r="U122" s="11">
        <v>64.663146914351202</v>
      </c>
      <c r="V122" s="11">
        <v>4.45893049931788</v>
      </c>
      <c r="W122" s="11">
        <v>62.951017595370999</v>
      </c>
      <c r="X122" s="11">
        <v>4.0431447013142101</v>
      </c>
      <c r="Y122" s="11">
        <v>5.1613078872898601</v>
      </c>
      <c r="Z122" s="11">
        <v>43.844362514153801</v>
      </c>
      <c r="AA122" s="11">
        <v>2.0602981453565898</v>
      </c>
      <c r="AB122" s="11">
        <v>0.45046635245424399</v>
      </c>
      <c r="AC122" s="11">
        <v>6.0384428871215095</v>
      </c>
      <c r="AD122" s="11">
        <v>0.18867504981306502</v>
      </c>
      <c r="AE122" s="11">
        <v>2.5691758865355201</v>
      </c>
      <c r="AF122" s="11">
        <v>0.25905230858487899</v>
      </c>
      <c r="AG122" s="11">
        <v>5.0217052560291799</v>
      </c>
      <c r="AH122" s="11">
        <v>30.018248739238999</v>
      </c>
      <c r="AI122" s="11">
        <v>2.11493684652282</v>
      </c>
      <c r="AJ122" s="11">
        <v>4.9205669059705395</v>
      </c>
      <c r="AK122" s="11">
        <v>26.976539224851102</v>
      </c>
      <c r="AL122" s="11">
        <v>0.42421669558207903</v>
      </c>
      <c r="AM122" s="11">
        <v>8.08001327052283</v>
      </c>
      <c r="AN122" s="11">
        <v>0.57424422565976707</v>
      </c>
      <c r="AO122" s="11">
        <v>21.5641323576003</v>
      </c>
      <c r="AP122" s="11">
        <v>1.4537566529732</v>
      </c>
      <c r="AQ122" s="11">
        <v>17.624606183628298</v>
      </c>
      <c r="AR122" s="11">
        <v>2.2796183678567101</v>
      </c>
      <c r="AS122" s="11">
        <v>2.9162436320418799</v>
      </c>
      <c r="AT122" s="11">
        <v>3.05802638840182</v>
      </c>
      <c r="AU122" s="11">
        <v>28.664315189601201</v>
      </c>
      <c r="AV122" s="11">
        <v>8.3805938722938507</v>
      </c>
      <c r="AW122" s="11">
        <v>7.4705244551930905</v>
      </c>
      <c r="AX122" s="11">
        <v>27.613526401203497</v>
      </c>
      <c r="AY122" s="11">
        <v>10.6071611409377</v>
      </c>
      <c r="AZ122" s="11">
        <v>0</v>
      </c>
      <c r="BA122" s="11">
        <v>18.284109154876003</v>
      </c>
      <c r="BB122" s="11">
        <v>15.288547019768</v>
      </c>
      <c r="BC122" s="11">
        <v>11.163705489820199</v>
      </c>
      <c r="BD122" s="11">
        <v>49.733968954847001</v>
      </c>
      <c r="BE122" s="11">
        <v>10.755109626772299</v>
      </c>
      <c r="BF122" s="11">
        <v>4.50237688872296</v>
      </c>
      <c r="BG122" s="11">
        <v>6.2482971407541203</v>
      </c>
      <c r="BH122" s="11">
        <v>14.859935748789201</v>
      </c>
      <c r="BI122" s="11">
        <v>2.3468324308922699</v>
      </c>
      <c r="BJ122" s="11">
        <v>0</v>
      </c>
      <c r="BK122" s="11">
        <v>50.0191783299666</v>
      </c>
      <c r="BL122" s="11">
        <v>7.30365072978329</v>
      </c>
      <c r="BM122" s="11">
        <v>2.9363236882295398</v>
      </c>
      <c r="BN122" s="11">
        <v>2.4557162974570903</v>
      </c>
      <c r="BO122" s="11">
        <v>52.299032072461998</v>
      </c>
      <c r="BP122" s="11">
        <v>0.63892274270624094</v>
      </c>
      <c r="BQ122" s="11">
        <v>77.797773181404295</v>
      </c>
      <c r="BR122" s="11">
        <v>34.693839667512499</v>
      </c>
      <c r="BS122" s="11">
        <v>110.04176829941299</v>
      </c>
      <c r="BT122" s="11">
        <v>51.7569009556073</v>
      </c>
      <c r="BU122" s="11">
        <v>139.11062369018302</v>
      </c>
      <c r="BV122" s="11">
        <v>521.35122865120206</v>
      </c>
      <c r="BW122" s="11">
        <v>350.95835402287798</v>
      </c>
      <c r="BX122" s="11">
        <v>693.77259998090005</v>
      </c>
      <c r="BY122" s="11">
        <v>77.826308782965299</v>
      </c>
      <c r="BZ122" s="11">
        <v>284.54287141427</v>
      </c>
      <c r="CA122" s="11">
        <v>177.60680270715699</v>
      </c>
      <c r="CB122" s="11">
        <v>37.225647655161801</v>
      </c>
      <c r="CC122" s="11">
        <v>4.6697140283460401</v>
      </c>
      <c r="CD122" s="11">
        <v>8.1967250458824097</v>
      </c>
      <c r="CE122" s="11">
        <v>60.282043864299702</v>
      </c>
      <c r="CF122" s="11">
        <v>46.041489914128398</v>
      </c>
      <c r="CG122" s="11">
        <v>40.856112218215699</v>
      </c>
      <c r="CH122" s="11">
        <v>10.761755784327599</v>
      </c>
      <c r="CI122" s="11">
        <v>11.4212507459162</v>
      </c>
      <c r="CJ122" s="11">
        <v>14.593812621130001</v>
      </c>
      <c r="CK122" s="11">
        <v>38.3368962630054</v>
      </c>
      <c r="CL122" s="11">
        <v>6.9906150567576804</v>
      </c>
      <c r="CM122" s="11">
        <v>279.25360349295596</v>
      </c>
      <c r="CN122" s="11">
        <v>61.284393803188195</v>
      </c>
      <c r="CO122" s="11">
        <v>101.49705027762499</v>
      </c>
      <c r="CP122" s="11">
        <v>32.172372119422398</v>
      </c>
      <c r="CQ122" s="11">
        <v>0</v>
      </c>
      <c r="CR122" s="11">
        <v>81.711628239998802</v>
      </c>
      <c r="CS122" s="11">
        <v>481.98960199612304</v>
      </c>
      <c r="CT122" s="11">
        <v>67.701081755422692</v>
      </c>
      <c r="CU122" s="11">
        <v>325.27583656818598</v>
      </c>
      <c r="CV122" s="11">
        <v>87.654280023116897</v>
      </c>
      <c r="CW122" s="11">
        <v>618.856306889709</v>
      </c>
      <c r="CX122" s="11">
        <v>56.528818952498895</v>
      </c>
      <c r="CY122" s="11">
        <v>215.15839867652198</v>
      </c>
      <c r="CZ122" s="11">
        <v>821.73766662506296</v>
      </c>
      <c r="DA122" s="11">
        <v>155.680501152544</v>
      </c>
      <c r="DB122" s="11">
        <v>23.681232341441302</v>
      </c>
      <c r="DC122" s="11">
        <v>872.83528696332803</v>
      </c>
      <c r="DD122" s="11">
        <v>670.39847171311703</v>
      </c>
      <c r="DE122" s="11">
        <v>17.733766717325899</v>
      </c>
      <c r="DF122" s="11">
        <v>52.236829890830897</v>
      </c>
      <c r="DG122" s="11">
        <v>4.3090807833952702</v>
      </c>
      <c r="DH122" s="11">
        <v>86.717171376088501</v>
      </c>
      <c r="DI122" s="11">
        <v>46.303198768311098</v>
      </c>
      <c r="DJ122" s="11">
        <v>63.304746698408898</v>
      </c>
      <c r="DK122" s="11">
        <v>64.617825592259692</v>
      </c>
      <c r="DL122" s="10">
        <v>9628.9296466941705</v>
      </c>
      <c r="DM122" s="11">
        <v>0</v>
      </c>
      <c r="DN122" s="11">
        <v>0</v>
      </c>
      <c r="DO122" s="11">
        <v>0</v>
      </c>
      <c r="DP122" s="11">
        <v>0</v>
      </c>
      <c r="DQ122" s="11">
        <v>0</v>
      </c>
      <c r="DR122" s="11">
        <v>0</v>
      </c>
      <c r="DS122" s="11">
        <v>0</v>
      </c>
      <c r="DT122" s="10">
        <v>9628.9296466941705</v>
      </c>
    </row>
    <row r="123" spans="1:164" x14ac:dyDescent="0.35">
      <c r="A123" s="6" t="s">
        <v>186</v>
      </c>
      <c r="B123" s="11">
        <v>636.45846284722495</v>
      </c>
      <c r="C123" s="11">
        <v>178.92369895485299</v>
      </c>
      <c r="D123" s="11">
        <v>384.34803849075104</v>
      </c>
      <c r="E123" s="11">
        <v>1.67003807807237</v>
      </c>
      <c r="F123" s="11">
        <v>4.2392349316051696</v>
      </c>
      <c r="G123" s="11">
        <v>6.3253929537572704</v>
      </c>
      <c r="H123" s="11">
        <v>39.558659987505798</v>
      </c>
      <c r="I123" s="11">
        <v>9.6340135912002189</v>
      </c>
      <c r="J123" s="11">
        <v>8.232330012078819</v>
      </c>
      <c r="K123" s="11">
        <v>19.325130335923703</v>
      </c>
      <c r="L123" s="11">
        <v>134.97353267875098</v>
      </c>
      <c r="M123" s="11">
        <v>34.4334181663652</v>
      </c>
      <c r="N123" s="11">
        <v>5.6003164351468007</v>
      </c>
      <c r="O123" s="11">
        <v>108.08488085094801</v>
      </c>
      <c r="P123" s="11">
        <v>0</v>
      </c>
      <c r="Q123" s="11">
        <v>39.225247318319703</v>
      </c>
      <c r="R123" s="11">
        <v>15.8043277920055</v>
      </c>
      <c r="S123" s="11">
        <v>0.45650824180132199</v>
      </c>
      <c r="T123" s="11">
        <v>2.9196815928790802</v>
      </c>
      <c r="U123" s="11">
        <v>5.74952383453103</v>
      </c>
      <c r="V123" s="11">
        <v>2.8474070648377197</v>
      </c>
      <c r="W123" s="11">
        <v>70.134512988007103</v>
      </c>
      <c r="X123" s="11">
        <v>3.3266380453851103</v>
      </c>
      <c r="Y123" s="11">
        <v>8.7339130405134799</v>
      </c>
      <c r="Z123" s="11">
        <v>26.7158820851153</v>
      </c>
      <c r="AA123" s="11">
        <v>1.8120694531449502</v>
      </c>
      <c r="AB123" s="11">
        <v>1.1051441180210801</v>
      </c>
      <c r="AC123" s="11">
        <v>3.7849029623888399</v>
      </c>
      <c r="AD123" s="11">
        <v>5.5492661709724903E-2</v>
      </c>
      <c r="AE123" s="11">
        <v>0.63056852387585705</v>
      </c>
      <c r="AF123" s="11">
        <v>0.110723970604827</v>
      </c>
      <c r="AG123" s="11">
        <v>4.0420185717134096</v>
      </c>
      <c r="AH123" s="11">
        <v>15.723226307620401</v>
      </c>
      <c r="AI123" s="11">
        <v>1.40663252528169</v>
      </c>
      <c r="AJ123" s="11">
        <v>2.3707478209937203</v>
      </c>
      <c r="AK123" s="11">
        <v>5.7207552550344003</v>
      </c>
      <c r="AL123" s="11">
        <v>2.90415607449598</v>
      </c>
      <c r="AM123" s="11">
        <v>10.5672128861977</v>
      </c>
      <c r="AN123" s="11">
        <v>0.490316223447955</v>
      </c>
      <c r="AO123" s="11">
        <v>12.156440862273799</v>
      </c>
      <c r="AP123" s="11">
        <v>2.1316079955618799</v>
      </c>
      <c r="AQ123" s="11">
        <v>8.3894360082489801</v>
      </c>
      <c r="AR123" s="11">
        <v>1.26645464880929</v>
      </c>
      <c r="AS123" s="11">
        <v>1.76992144963548</v>
      </c>
      <c r="AT123" s="11">
        <v>3.3136813276251202</v>
      </c>
      <c r="AU123" s="11">
        <v>27.761840498474299</v>
      </c>
      <c r="AV123" s="11">
        <v>6.0817891616513302</v>
      </c>
      <c r="AW123" s="11">
        <v>4.8321249452241002</v>
      </c>
      <c r="AX123" s="11">
        <v>6.4868256400800597</v>
      </c>
      <c r="AY123" s="11">
        <v>5.8514619593880592</v>
      </c>
      <c r="AZ123" s="11">
        <v>0</v>
      </c>
      <c r="BA123" s="11">
        <v>8.07923897231057</v>
      </c>
      <c r="BB123" s="11">
        <v>7.9130419162004202</v>
      </c>
      <c r="BC123" s="11">
        <v>2.4595362280447999</v>
      </c>
      <c r="BD123" s="11">
        <v>16.691021399240299</v>
      </c>
      <c r="BE123" s="11">
        <v>3.9997236049812601</v>
      </c>
      <c r="BF123" s="11">
        <v>1.2314193199926</v>
      </c>
      <c r="BG123" s="11">
        <v>2.6709911798925896</v>
      </c>
      <c r="BH123" s="11">
        <v>14.8860516288398</v>
      </c>
      <c r="BI123" s="11">
        <v>1.2213107548521001</v>
      </c>
      <c r="BJ123" s="11">
        <v>0</v>
      </c>
      <c r="BK123" s="11">
        <v>15.2762974824099</v>
      </c>
      <c r="BL123" s="11">
        <v>3.7555049493838304</v>
      </c>
      <c r="BM123" s="11">
        <v>2.08767522342331</v>
      </c>
      <c r="BN123" s="11">
        <v>7.6178331618229</v>
      </c>
      <c r="BO123" s="11">
        <v>124.593603676551</v>
      </c>
      <c r="BP123" s="11">
        <v>3.37291773475155</v>
      </c>
      <c r="BQ123" s="11">
        <v>217.71985276715699</v>
      </c>
      <c r="BR123" s="11">
        <v>16.584116335846701</v>
      </c>
      <c r="BS123" s="11">
        <v>141.57154031185499</v>
      </c>
      <c r="BT123" s="11">
        <v>46.124509282066896</v>
      </c>
      <c r="BU123" s="11">
        <v>124.986956461571</v>
      </c>
      <c r="BV123" s="11">
        <v>404.54227555434301</v>
      </c>
      <c r="BW123" s="11">
        <v>188.10844863086001</v>
      </c>
      <c r="BX123" s="11">
        <v>319.49546948464501</v>
      </c>
      <c r="BY123" s="11">
        <v>45.635718511441198</v>
      </c>
      <c r="BZ123" s="11">
        <v>82.779636507986098</v>
      </c>
      <c r="CA123" s="11">
        <v>86.672555699743199</v>
      </c>
      <c r="CB123" s="11">
        <v>16.608134855429199</v>
      </c>
      <c r="CC123" s="11">
        <v>7.5741364719692097</v>
      </c>
      <c r="CD123" s="11">
        <v>6.0240815265905798</v>
      </c>
      <c r="CE123" s="11">
        <v>30.2913512185945</v>
      </c>
      <c r="CF123" s="11">
        <v>94.197385207465302</v>
      </c>
      <c r="CG123" s="11">
        <v>25.472637202066</v>
      </c>
      <c r="CH123" s="11">
        <v>3.4697471854944801</v>
      </c>
      <c r="CI123" s="11">
        <v>11.894867912214899</v>
      </c>
      <c r="CJ123" s="11">
        <v>24.010915088442999</v>
      </c>
      <c r="CK123" s="11">
        <v>56.978763405687694</v>
      </c>
      <c r="CL123" s="11">
        <v>10.365808924367501</v>
      </c>
      <c r="CM123" s="11">
        <v>1088.9871143642199</v>
      </c>
      <c r="CN123" s="11">
        <v>35.491984649506897</v>
      </c>
      <c r="CO123" s="11">
        <v>74.549032759596798</v>
      </c>
      <c r="CP123" s="11">
        <v>17.8297825348901</v>
      </c>
      <c r="CQ123" s="11">
        <v>2340.3214540300596</v>
      </c>
      <c r="CR123" s="11">
        <v>171.86749459630801</v>
      </c>
      <c r="CS123" s="11">
        <v>159.39046442758598</v>
      </c>
      <c r="CT123" s="11">
        <v>21.429808964451901</v>
      </c>
      <c r="CU123" s="11">
        <v>30.292593359506903</v>
      </c>
      <c r="CV123" s="11">
        <v>44.366313966006501</v>
      </c>
      <c r="CW123" s="11">
        <v>109.447772728259</v>
      </c>
      <c r="CX123" s="11">
        <v>25.549495720394297</v>
      </c>
      <c r="CY123" s="11">
        <v>29.728234104790502</v>
      </c>
      <c r="CZ123" s="11">
        <v>85.046901238481595</v>
      </c>
      <c r="DA123" s="11">
        <v>16.203262770638201</v>
      </c>
      <c r="DB123" s="11">
        <v>17.6630679240916</v>
      </c>
      <c r="DC123" s="11">
        <v>205.544345158319</v>
      </c>
      <c r="DD123" s="11">
        <v>54.462385045575999</v>
      </c>
      <c r="DE123" s="11">
        <v>25.148550447139201</v>
      </c>
      <c r="DF123" s="11">
        <v>15.3164173480138</v>
      </c>
      <c r="DG123" s="11">
        <v>3.85079188529645</v>
      </c>
      <c r="DH123" s="11">
        <v>43.6612634240864</v>
      </c>
      <c r="DI123" s="11">
        <v>25.021951276402202</v>
      </c>
      <c r="DJ123" s="11">
        <v>22.419347433865397</v>
      </c>
      <c r="DK123" s="11">
        <v>13.0589612957013</v>
      </c>
      <c r="DL123" s="10">
        <v>8732.1002094008109</v>
      </c>
      <c r="DM123" s="11">
        <v>0</v>
      </c>
      <c r="DN123" s="11">
        <v>0</v>
      </c>
      <c r="DO123" s="11">
        <v>0</v>
      </c>
      <c r="DP123" s="11">
        <v>0</v>
      </c>
      <c r="DQ123" s="11">
        <v>0</v>
      </c>
      <c r="DR123" s="11">
        <v>0</v>
      </c>
      <c r="DS123" s="11">
        <v>0</v>
      </c>
      <c r="DT123" s="10">
        <v>8732.1002094008109</v>
      </c>
    </row>
    <row r="124" spans="1:164" x14ac:dyDescent="0.35">
      <c r="A124" s="6" t="s">
        <v>187</v>
      </c>
      <c r="B124" s="11">
        <v>28.101048851144299</v>
      </c>
      <c r="C124" s="11">
        <v>3.01274370138225</v>
      </c>
      <c r="D124" s="11">
        <v>15.308310974679399</v>
      </c>
      <c r="E124" s="11">
        <v>0.15134559501946498</v>
      </c>
      <c r="F124" s="11">
        <v>0.42728978906103399</v>
      </c>
      <c r="G124" s="11">
        <v>0.23915395240755</v>
      </c>
      <c r="H124" s="11">
        <v>2.7886623325223501</v>
      </c>
      <c r="I124" s="11">
        <v>6.7716977628990401E-3</v>
      </c>
      <c r="J124" s="11">
        <v>1.6950918968632E-2</v>
      </c>
      <c r="K124" s="11">
        <v>0.10783363810397499</v>
      </c>
      <c r="L124" s="11">
        <v>2.3290588117318602</v>
      </c>
      <c r="M124" s="11">
        <v>0.80069092911863204</v>
      </c>
      <c r="N124" s="11">
        <v>8.2190762821219288E-2</v>
      </c>
      <c r="O124" s="11">
        <v>7.8906237564502399</v>
      </c>
      <c r="P124" s="11">
        <v>0</v>
      </c>
      <c r="Q124" s="11">
        <v>2.7073330938600799</v>
      </c>
      <c r="R124" s="11">
        <v>0.94513190003060099</v>
      </c>
      <c r="S124" s="11">
        <v>3.5146614735119597E-2</v>
      </c>
      <c r="T124" s="11">
        <v>0.38512915376095802</v>
      </c>
      <c r="U124" s="11">
        <v>0.85341676645575193</v>
      </c>
      <c r="V124" s="11">
        <v>0.10124438989312901</v>
      </c>
      <c r="W124" s="11">
        <v>1.6680700953474201</v>
      </c>
      <c r="X124" s="11">
        <v>0.173594209017565</v>
      </c>
      <c r="Y124" s="11">
        <v>1.28270198909832</v>
      </c>
      <c r="Z124" s="11">
        <v>2.0213501649675698</v>
      </c>
      <c r="AA124" s="11">
        <v>0.11074971331714399</v>
      </c>
      <c r="AB124" s="11">
        <v>1.0349914913988699E-2</v>
      </c>
      <c r="AC124" s="11">
        <v>0.179674999226726</v>
      </c>
      <c r="AD124" s="11">
        <v>4.4693789741012393E-3</v>
      </c>
      <c r="AE124" s="11">
        <v>8.8587060639386001E-3</v>
      </c>
      <c r="AF124" s="11">
        <v>1.2364107079821701E-2</v>
      </c>
      <c r="AG124" s="11">
        <v>0.101149081760396</v>
      </c>
      <c r="AH124" s="11">
        <v>0.32496052627386202</v>
      </c>
      <c r="AI124" s="11">
        <v>7.1331233207582306E-2</v>
      </c>
      <c r="AJ124" s="11">
        <v>5.0092850387134798E-2</v>
      </c>
      <c r="AK124" s="11">
        <v>0.14700815470703699</v>
      </c>
      <c r="AL124" s="11">
        <v>8.8078258519630012E-2</v>
      </c>
      <c r="AM124" s="11">
        <v>4.5950900050246497E-2</v>
      </c>
      <c r="AN124" s="11">
        <v>4.67346454421564E-3</v>
      </c>
      <c r="AO124" s="11">
        <v>1.5712877323135601</v>
      </c>
      <c r="AP124" s="11">
        <v>1.9601627644788299E-2</v>
      </c>
      <c r="AQ124" s="11">
        <v>0.22400288001392499</v>
      </c>
      <c r="AR124" s="11">
        <v>7.4661398330842205E-2</v>
      </c>
      <c r="AS124" s="11">
        <v>4.4997272419307802E-2</v>
      </c>
      <c r="AT124" s="11">
        <v>2.65517320147956E-2</v>
      </c>
      <c r="AU124" s="11">
        <v>0.56485031417925202</v>
      </c>
      <c r="AV124" s="11">
        <v>0.114429142057624</v>
      </c>
      <c r="AW124" s="11">
        <v>4.0305258132065605E-2</v>
      </c>
      <c r="AX124" s="11">
        <v>0.180132788392043</v>
      </c>
      <c r="AY124" s="11">
        <v>0.51809971005205502</v>
      </c>
      <c r="AZ124" s="11">
        <v>0</v>
      </c>
      <c r="BA124" s="11">
        <v>0.30544998426027004</v>
      </c>
      <c r="BB124" s="11">
        <v>0.13886075973040402</v>
      </c>
      <c r="BC124" s="11">
        <v>0.16096862027047198</v>
      </c>
      <c r="BD124" s="11">
        <v>1.2579227838649101</v>
      </c>
      <c r="BE124" s="11">
        <v>0.117662772097173</v>
      </c>
      <c r="BF124" s="11">
        <v>0.122057293464285</v>
      </c>
      <c r="BG124" s="11">
        <v>4.5060628221211298E-2</v>
      </c>
      <c r="BH124" s="11">
        <v>4.17587698833023E-2</v>
      </c>
      <c r="BI124" s="11">
        <v>1.4744333956126201E-2</v>
      </c>
      <c r="BJ124" s="11">
        <v>0</v>
      </c>
      <c r="BK124" s="11">
        <v>0.301883043452847</v>
      </c>
      <c r="BL124" s="11">
        <v>5.4463461731439899E-2</v>
      </c>
      <c r="BM124" s="11">
        <v>2.1926106060966E-2</v>
      </c>
      <c r="BN124" s="11">
        <v>0.25903733318793704</v>
      </c>
      <c r="BO124" s="11">
        <v>0.31836083372985502</v>
      </c>
      <c r="BP124" s="11">
        <v>8.8844223906876102E-3</v>
      </c>
      <c r="BQ124" s="11">
        <v>2.6664659386904197</v>
      </c>
      <c r="BR124" s="11">
        <v>0.79467661097329101</v>
      </c>
      <c r="BS124" s="11">
        <v>4.9741365723215001</v>
      </c>
      <c r="BT124" s="11">
        <v>0.94562607655738007</v>
      </c>
      <c r="BU124" s="11">
        <v>1.9882841756318501</v>
      </c>
      <c r="BV124" s="11">
        <v>18.651453634690199</v>
      </c>
      <c r="BW124" s="11">
        <v>1.968590631716</v>
      </c>
      <c r="BX124" s="11">
        <v>4.88159740019272</v>
      </c>
      <c r="BY124" s="11">
        <v>6.2453242414449202</v>
      </c>
      <c r="BZ124" s="11">
        <v>23.202568245646301</v>
      </c>
      <c r="CA124" s="11">
        <v>9.0770090146071887</v>
      </c>
      <c r="CB124" s="11">
        <v>-0.30041578182412998</v>
      </c>
      <c r="CC124" s="11">
        <v>0.15479174804430801</v>
      </c>
      <c r="CD124" s="11">
        <v>0.196272699806777</v>
      </c>
      <c r="CE124" s="11">
        <v>4.4379084474537596</v>
      </c>
      <c r="CF124" s="11">
        <v>1.2776425872249602</v>
      </c>
      <c r="CG124" s="11">
        <v>0.40277019995437102</v>
      </c>
      <c r="CH124" s="11">
        <v>0.126914186675464</v>
      </c>
      <c r="CI124" s="11">
        <v>3.2027408192742697E-2</v>
      </c>
      <c r="CJ124" s="11">
        <v>1.9986219031356101E-2</v>
      </c>
      <c r="CK124" s="11">
        <v>3.1586321516093796</v>
      </c>
      <c r="CL124" s="11">
        <v>1.56075690803281E-2</v>
      </c>
      <c r="CM124" s="11">
        <v>19.760746529385401</v>
      </c>
      <c r="CN124" s="11">
        <v>19.270878414900103</v>
      </c>
      <c r="CO124" s="11">
        <v>1.2498900918417302</v>
      </c>
      <c r="CP124" s="11">
        <v>2.2828822898871799</v>
      </c>
      <c r="CQ124" s="11">
        <v>51.375583186952802</v>
      </c>
      <c r="CR124" s="11">
        <v>4.7180179290072903</v>
      </c>
      <c r="CS124" s="11">
        <v>9.4332671055520692</v>
      </c>
      <c r="CT124" s="11">
        <v>0.67145280391961393</v>
      </c>
      <c r="CU124" s="11">
        <v>2.68643994238679</v>
      </c>
      <c r="CV124" s="11">
        <v>4.3462838143003095</v>
      </c>
      <c r="CW124" s="11">
        <v>1.8237199306667999</v>
      </c>
      <c r="CX124" s="11">
        <v>0.55231399522695501</v>
      </c>
      <c r="CY124" s="11">
        <v>2.1406970253565802</v>
      </c>
      <c r="CZ124" s="11">
        <v>3.9398422616957798</v>
      </c>
      <c r="DA124" s="11">
        <v>2.5168264618753602</v>
      </c>
      <c r="DB124" s="11">
        <v>0.351179814505656</v>
      </c>
      <c r="DC124" s="11">
        <v>1.9344631208201</v>
      </c>
      <c r="DD124" s="11">
        <v>1.16777458748317</v>
      </c>
      <c r="DE124" s="11">
        <v>0.100146773590418</v>
      </c>
      <c r="DF124" s="11">
        <v>0.35471110563286501</v>
      </c>
      <c r="DG124" s="11">
        <v>0.11762994358803699</v>
      </c>
      <c r="DH124" s="11">
        <v>1.8902572695231401</v>
      </c>
      <c r="DI124" s="11">
        <v>0.322467849319652</v>
      </c>
      <c r="DJ124" s="11">
        <v>1.05126712901576</v>
      </c>
      <c r="DK124" s="11">
        <v>9.202133488664499E-2</v>
      </c>
      <c r="DL124" s="10">
        <v>298.21209706825999</v>
      </c>
      <c r="DM124" s="11">
        <v>1324.4258811406601</v>
      </c>
      <c r="DN124" s="11">
        <v>0</v>
      </c>
      <c r="DO124" s="11">
        <v>395.91519431032799</v>
      </c>
      <c r="DP124" s="11">
        <v>0.16619140535813501</v>
      </c>
      <c r="DQ124" s="11">
        <v>1.50065795704197</v>
      </c>
      <c r="DR124" s="11">
        <v>-142.46266879978998</v>
      </c>
      <c r="DS124" s="11">
        <v>3.7475929633448799</v>
      </c>
      <c r="DT124" s="10">
        <v>1881.5049460452001</v>
      </c>
    </row>
    <row r="125" spans="1:164" x14ac:dyDescent="0.35">
      <c r="A125" s="6" t="s">
        <v>188</v>
      </c>
      <c r="B125" s="11">
        <v>33.225899795643798</v>
      </c>
      <c r="C125" s="11">
        <v>2.6809986824480498</v>
      </c>
      <c r="D125" s="11">
        <v>10.097617210608499</v>
      </c>
      <c r="E125" s="11">
        <v>7.2261262993516193E-2</v>
      </c>
      <c r="F125" s="11">
        <v>1.9809509026192402E-2</v>
      </c>
      <c r="G125" s="11">
        <v>0.178347545688645</v>
      </c>
      <c r="H125" s="11">
        <v>2.52564570076132</v>
      </c>
      <c r="I125" s="11">
        <v>9.5274876613186399E-2</v>
      </c>
      <c r="J125" s="11">
        <v>3.8697208326905694E-2</v>
      </c>
      <c r="K125" s="11">
        <v>0.113093643793011</v>
      </c>
      <c r="L125" s="11">
        <v>8.2468943272670305</v>
      </c>
      <c r="M125" s="11">
        <v>3.4700343888585103</v>
      </c>
      <c r="N125" s="11">
        <v>0.504174920011348</v>
      </c>
      <c r="O125" s="11">
        <v>9.9924389076377</v>
      </c>
      <c r="P125" s="11">
        <v>0</v>
      </c>
      <c r="Q125" s="11">
        <v>4.4444407044665803</v>
      </c>
      <c r="R125" s="11">
        <v>3.1443165240639099</v>
      </c>
      <c r="S125" s="11">
        <v>1.80795343287652E-2</v>
      </c>
      <c r="T125" s="11">
        <v>0.57879150519629297</v>
      </c>
      <c r="U125" s="11">
        <v>3.1407090549861203</v>
      </c>
      <c r="V125" s="11">
        <v>0.19498860061325798</v>
      </c>
      <c r="W125" s="11">
        <v>2.8803387323130099</v>
      </c>
      <c r="X125" s="11">
        <v>0.22518780614914599</v>
      </c>
      <c r="Y125" s="11">
        <v>0.32406374177470798</v>
      </c>
      <c r="Z125" s="11">
        <v>2.4252715651735901</v>
      </c>
      <c r="AA125" s="11">
        <v>7.4468607663491199E-2</v>
      </c>
      <c r="AB125" s="11">
        <v>1.20124360654465E-2</v>
      </c>
      <c r="AC125" s="11">
        <v>0.31323334861149099</v>
      </c>
      <c r="AD125" s="11">
        <v>5.5492661709724903E-2</v>
      </c>
      <c r="AE125" s="11">
        <v>0.10422620229353001</v>
      </c>
      <c r="AF125" s="11">
        <v>1.2534789125074801E-2</v>
      </c>
      <c r="AG125" s="11">
        <v>0.42820742493272101</v>
      </c>
      <c r="AH125" s="11">
        <v>1.5450569204020099</v>
      </c>
      <c r="AI125" s="11">
        <v>0.15961787520926901</v>
      </c>
      <c r="AJ125" s="11">
        <v>0.30753543162315899</v>
      </c>
      <c r="AK125" s="11">
        <v>1.5128219452202099</v>
      </c>
      <c r="AL125" s="11">
        <v>2.2624890431044202E-2</v>
      </c>
      <c r="AM125" s="11">
        <v>0.30695022480198503</v>
      </c>
      <c r="AN125" s="11">
        <v>1.7669053097223601E-2</v>
      </c>
      <c r="AO125" s="11">
        <v>1.4518042431059401</v>
      </c>
      <c r="AP125" s="11">
        <v>7.6737887840227503E-2</v>
      </c>
      <c r="AQ125" s="11">
        <v>1.0556243983889499</v>
      </c>
      <c r="AR125" s="11">
        <v>0.116903506043934</v>
      </c>
      <c r="AS125" s="11">
        <v>0.19869584495044199</v>
      </c>
      <c r="AT125" s="11">
        <v>0.37364952655713596</v>
      </c>
      <c r="AU125" s="11">
        <v>2.8578365219017599</v>
      </c>
      <c r="AV125" s="11">
        <v>0.56912155457654601</v>
      </c>
      <c r="AW125" s="11">
        <v>0.34091679061397001</v>
      </c>
      <c r="AX125" s="11">
        <v>1.3228036599378901</v>
      </c>
      <c r="AY125" s="11">
        <v>0.51904552634450507</v>
      </c>
      <c r="AZ125" s="11">
        <v>0</v>
      </c>
      <c r="BA125" s="11">
        <v>1.0490128050608301</v>
      </c>
      <c r="BB125" s="11">
        <v>0.76255222257223698</v>
      </c>
      <c r="BC125" s="11">
        <v>0.58511072372434192</v>
      </c>
      <c r="BD125" s="11">
        <v>2.6185688199711104</v>
      </c>
      <c r="BE125" s="11">
        <v>0.43475256575883198</v>
      </c>
      <c r="BF125" s="11">
        <v>9.8953338213691497E-2</v>
      </c>
      <c r="BG125" s="11">
        <v>0.27333302918110897</v>
      </c>
      <c r="BH125" s="11">
        <v>0.71557511338633495</v>
      </c>
      <c r="BI125" s="11">
        <v>0.129714377557821</v>
      </c>
      <c r="BJ125" s="11">
        <v>0</v>
      </c>
      <c r="BK125" s="11">
        <v>2.5041047767706601</v>
      </c>
      <c r="BL125" s="11">
        <v>0.46079815329863</v>
      </c>
      <c r="BM125" s="11">
        <v>0.13578375436899598</v>
      </c>
      <c r="BN125" s="11">
        <v>-1.8191101921391302</v>
      </c>
      <c r="BO125" s="11">
        <v>36.074024176989603</v>
      </c>
      <c r="BP125" s="11">
        <v>0.33325870632850402</v>
      </c>
      <c r="BQ125" s="11">
        <v>7.5519530365896799</v>
      </c>
      <c r="BR125" s="11">
        <v>2.1292644402079799</v>
      </c>
      <c r="BS125" s="11">
        <v>9.8546810129723692</v>
      </c>
      <c r="BT125" s="11">
        <v>3.4703053009435503</v>
      </c>
      <c r="BU125" s="11">
        <v>5.1519185893250503</v>
      </c>
      <c r="BV125" s="11">
        <v>29.1018057331137</v>
      </c>
      <c r="BW125" s="11">
        <v>20.013854963124498</v>
      </c>
      <c r="BX125" s="11">
        <v>43.806727226602099</v>
      </c>
      <c r="BY125" s="11">
        <v>10.802733094499899</v>
      </c>
      <c r="BZ125" s="11">
        <v>17.088528765975301</v>
      </c>
      <c r="CA125" s="11">
        <v>20.817980556653602</v>
      </c>
      <c r="CB125" s="11">
        <v>0.59314767340818497</v>
      </c>
      <c r="CC125" s="11">
        <v>0.25287260081296198</v>
      </c>
      <c r="CD125" s="11">
        <v>0.41202789000692303</v>
      </c>
      <c r="CE125" s="11">
        <v>4.7955042375839403</v>
      </c>
      <c r="CF125" s="11">
        <v>4.1829360854955402</v>
      </c>
      <c r="CG125" s="11">
        <v>2.0977465931113199</v>
      </c>
      <c r="CH125" s="11">
        <v>0.78056721879774205</v>
      </c>
      <c r="CI125" s="11">
        <v>0.66959668338784095</v>
      </c>
      <c r="CJ125" s="11">
        <v>0.60296908041618802</v>
      </c>
      <c r="CK125" s="11">
        <v>0.92714259570076396</v>
      </c>
      <c r="CL125" s="11">
        <v>0.276261419768774</v>
      </c>
      <c r="CM125" s="11">
        <v>59.736405368194703</v>
      </c>
      <c r="CN125" s="11">
        <v>9.9894658781724583</v>
      </c>
      <c r="CO125" s="11">
        <v>6.0747520668732999</v>
      </c>
      <c r="CP125" s="11">
        <v>2.0199041133220801</v>
      </c>
      <c r="CQ125" s="11">
        <v>257.30821557291</v>
      </c>
      <c r="CR125" s="11">
        <v>26.522291266081098</v>
      </c>
      <c r="CS125" s="11">
        <v>21.283222017775699</v>
      </c>
      <c r="CT125" s="11">
        <v>2.8261563378838499</v>
      </c>
      <c r="CU125" s="11">
        <v>13.001310400881401</v>
      </c>
      <c r="CV125" s="11">
        <v>4.0309671832540594</v>
      </c>
      <c r="CW125" s="11">
        <v>13.0457836243059</v>
      </c>
      <c r="CX125" s="11">
        <v>0</v>
      </c>
      <c r="CY125" s="11">
        <v>9.8607164721049596</v>
      </c>
      <c r="CZ125" s="11">
        <v>14.3480246330952</v>
      </c>
      <c r="DA125" s="11">
        <v>0.51874852561365103</v>
      </c>
      <c r="DB125" s="11">
        <v>0.13979475998489599</v>
      </c>
      <c r="DC125" s="11">
        <v>23.799409330444103</v>
      </c>
      <c r="DD125" s="11">
        <v>11.8324965999774</v>
      </c>
      <c r="DE125" s="11">
        <v>-1.8060489133816999</v>
      </c>
      <c r="DF125" s="11">
        <v>2.4763069963854702</v>
      </c>
      <c r="DG125" s="11">
        <v>0.35148428201646897</v>
      </c>
      <c r="DH125" s="11">
        <v>6.7345796269388094</v>
      </c>
      <c r="DI125" s="11">
        <v>2.0142251147271502</v>
      </c>
      <c r="DJ125" s="11">
        <v>3.7582316753985596</v>
      </c>
      <c r="DK125" s="11">
        <v>4.3055984365298201</v>
      </c>
      <c r="DL125" s="10">
        <v>826.301965559221</v>
      </c>
      <c r="DM125" s="11">
        <v>0</v>
      </c>
      <c r="DN125" s="11">
        <v>0</v>
      </c>
      <c r="DO125" s="11">
        <v>0</v>
      </c>
      <c r="DP125" s="11">
        <v>0</v>
      </c>
      <c r="DQ125" s="11">
        <v>0</v>
      </c>
      <c r="DR125" s="11">
        <v>0</v>
      </c>
      <c r="DS125" s="11">
        <v>0</v>
      </c>
      <c r="DT125" s="10">
        <v>826.301965559221</v>
      </c>
    </row>
    <row r="126" spans="1:164" x14ac:dyDescent="0.35">
      <c r="A126" s="6" t="s">
        <v>189</v>
      </c>
      <c r="B126" s="11">
        <v>400.75158230537198</v>
      </c>
      <c r="C126" s="11">
        <v>44.610623935426396</v>
      </c>
      <c r="D126" s="11">
        <v>169.292506355879</v>
      </c>
      <c r="E126" s="11">
        <v>1.9806107490214999</v>
      </c>
      <c r="F126" s="11">
        <v>3.7034409465086302</v>
      </c>
      <c r="G126" s="11">
        <v>3.2623335915415503</v>
      </c>
      <c r="H126" s="11">
        <v>49.900003830969702</v>
      </c>
      <c r="I126" s="11">
        <v>3.1298218667346602</v>
      </c>
      <c r="J126" s="11">
        <v>1.00557923027249</v>
      </c>
      <c r="K126" s="11">
        <v>2.6927649761593</v>
      </c>
      <c r="L126" s="11">
        <v>248.73180129737099</v>
      </c>
      <c r="M126" s="11">
        <v>30.656314625247003</v>
      </c>
      <c r="N126" s="11">
        <v>5.5465568385838804</v>
      </c>
      <c r="O126" s="11">
        <v>253.830488890872</v>
      </c>
      <c r="P126" s="11">
        <v>0</v>
      </c>
      <c r="Q126" s="11">
        <v>85.564671424666997</v>
      </c>
      <c r="R126" s="11">
        <v>86.452652273731601</v>
      </c>
      <c r="S126" s="11">
        <v>1.62716669675862</v>
      </c>
      <c r="T126" s="11">
        <v>15.704177922335099</v>
      </c>
      <c r="U126" s="11">
        <v>38.919101706099596</v>
      </c>
      <c r="V126" s="11">
        <v>7.1533250938167701</v>
      </c>
      <c r="W126" s="11">
        <v>94.61785799730859</v>
      </c>
      <c r="X126" s="11">
        <v>8.3454354133893194</v>
      </c>
      <c r="Y126" s="11">
        <v>5.3682793909396098</v>
      </c>
      <c r="Z126" s="11">
        <v>52.381879724720299</v>
      </c>
      <c r="AA126" s="11">
        <v>1.3058290235429799</v>
      </c>
      <c r="AB126" s="11">
        <v>0.53112527155073996</v>
      </c>
      <c r="AC126" s="11">
        <v>3.1460507782936502</v>
      </c>
      <c r="AD126" s="11">
        <v>7.5794552746476299E-2</v>
      </c>
      <c r="AE126" s="11">
        <v>0.67361757653229903</v>
      </c>
      <c r="AF126" s="11">
        <v>0.25537876991656699</v>
      </c>
      <c r="AG126" s="11">
        <v>11.100412026633199</v>
      </c>
      <c r="AH126" s="11">
        <v>29.490634909777999</v>
      </c>
      <c r="AI126" s="11">
        <v>4.7278986130138803</v>
      </c>
      <c r="AJ126" s="11">
        <v>8.2754620890134198</v>
      </c>
      <c r="AK126" s="11">
        <v>19.579325807016499</v>
      </c>
      <c r="AL126" s="11">
        <v>8.0354054686479301</v>
      </c>
      <c r="AM126" s="11">
        <v>12.7520591559233</v>
      </c>
      <c r="AN126" s="11">
        <v>1.6659704971424198</v>
      </c>
      <c r="AO126" s="11">
        <v>52.705470431652799</v>
      </c>
      <c r="AP126" s="11">
        <v>1.2743337574857598</v>
      </c>
      <c r="AQ126" s="11">
        <v>22.403051086650599</v>
      </c>
      <c r="AR126" s="11">
        <v>2.0596065686718101</v>
      </c>
      <c r="AS126" s="11">
        <v>2.7077649067581397</v>
      </c>
      <c r="AT126" s="11">
        <v>2.03744818071138</v>
      </c>
      <c r="AU126" s="11">
        <v>47.822754345032806</v>
      </c>
      <c r="AV126" s="11">
        <v>9.6973123439228708</v>
      </c>
      <c r="AW126" s="11">
        <v>6.6615385422153599</v>
      </c>
      <c r="AX126" s="11">
        <v>51.3458347310576</v>
      </c>
      <c r="AY126" s="11">
        <v>100.993461673225</v>
      </c>
      <c r="AZ126" s="11">
        <v>0</v>
      </c>
      <c r="BA126" s="11">
        <v>18.260620946385398</v>
      </c>
      <c r="BB126" s="11">
        <v>9.9183599043856798</v>
      </c>
      <c r="BC126" s="11">
        <v>8.2391293298914103</v>
      </c>
      <c r="BD126" s="11">
        <v>50.728858436611695</v>
      </c>
      <c r="BE126" s="11">
        <v>7.2230891800080395</v>
      </c>
      <c r="BF126" s="11">
        <v>6.6650877101438697</v>
      </c>
      <c r="BG126" s="11">
        <v>6.0391881977410398</v>
      </c>
      <c r="BH126" s="11">
        <v>11.511662487515199</v>
      </c>
      <c r="BI126" s="11">
        <v>2.7239163166989102</v>
      </c>
      <c r="BJ126" s="11">
        <v>0</v>
      </c>
      <c r="BK126" s="11">
        <v>37.6576342222384</v>
      </c>
      <c r="BL126" s="11">
        <v>4.3501462536868001</v>
      </c>
      <c r="BM126" s="11">
        <v>2.0781889995969798</v>
      </c>
      <c r="BN126" s="11">
        <v>13.1997240562534</v>
      </c>
      <c r="BO126" s="11">
        <v>75.921693170044307</v>
      </c>
      <c r="BP126" s="11">
        <v>3.3992517271289899</v>
      </c>
      <c r="BQ126" s="11">
        <v>49.543100870998998</v>
      </c>
      <c r="BR126" s="11">
        <v>41.109744661986497</v>
      </c>
      <c r="BS126" s="11">
        <v>225.03860317680099</v>
      </c>
      <c r="BT126" s="11">
        <v>74.760638680965798</v>
      </c>
      <c r="BU126" s="11">
        <v>97.649879561530497</v>
      </c>
      <c r="BV126" s="11">
        <v>464.38044447627198</v>
      </c>
      <c r="BW126" s="11">
        <v>203.90797471578699</v>
      </c>
      <c r="BX126" s="11">
        <v>239.976160754364</v>
      </c>
      <c r="BY126" s="11">
        <v>44.832087264739606</v>
      </c>
      <c r="BZ126" s="11">
        <v>115.76005534976601</v>
      </c>
      <c r="CA126" s="11">
        <v>140.83105543684499</v>
      </c>
      <c r="CB126" s="11">
        <v>21.031553930107197</v>
      </c>
      <c r="CC126" s="11">
        <v>7.4976742607675098</v>
      </c>
      <c r="CD126" s="11">
        <v>15.5199934008897</v>
      </c>
      <c r="CE126" s="11">
        <v>48.054163274268504</v>
      </c>
      <c r="CF126" s="11">
        <v>48.404071918675101</v>
      </c>
      <c r="CG126" s="11">
        <v>21.489107632758198</v>
      </c>
      <c r="CH126" s="11">
        <v>6.9760243251646097</v>
      </c>
      <c r="CI126" s="11">
        <v>6.8505331861106207</v>
      </c>
      <c r="CJ126" s="11">
        <v>16.720163837296202</v>
      </c>
      <c r="CK126" s="11">
        <v>69.442200701928499</v>
      </c>
      <c r="CL126" s="11">
        <v>2.2323061334991303</v>
      </c>
      <c r="CM126" s="11">
        <v>106.084744583041</v>
      </c>
      <c r="CN126" s="11">
        <v>110.56066678455301</v>
      </c>
      <c r="CO126" s="11">
        <v>51.850311054768895</v>
      </c>
      <c r="CP126" s="11">
        <v>29.925334529574201</v>
      </c>
      <c r="CQ126" s="11">
        <v>99.694326871128794</v>
      </c>
      <c r="CR126" s="11">
        <v>55.198133107098499</v>
      </c>
      <c r="CS126" s="11">
        <v>192.103563549813</v>
      </c>
      <c r="CT126" s="11">
        <v>30.591375277223101</v>
      </c>
      <c r="CU126" s="11">
        <v>62.265621379958503</v>
      </c>
      <c r="CV126" s="11">
        <v>40.687813020287095</v>
      </c>
      <c r="CW126" s="11">
        <v>154.10213778339897</v>
      </c>
      <c r="CX126" s="11">
        <v>16.8992873529197</v>
      </c>
      <c r="CY126" s="11">
        <v>43.574301492068606</v>
      </c>
      <c r="CZ126" s="11">
        <v>94.589645996571704</v>
      </c>
      <c r="DA126" s="11">
        <v>33.427463574505801</v>
      </c>
      <c r="DB126" s="11">
        <v>10.984219019317401</v>
      </c>
      <c r="DC126" s="11">
        <v>179.39086857034999</v>
      </c>
      <c r="DD126" s="11">
        <v>62.913903366319502</v>
      </c>
      <c r="DE126" s="11">
        <v>12.7324680220721</v>
      </c>
      <c r="DF126" s="11">
        <v>44.906795556843399</v>
      </c>
      <c r="DG126" s="11">
        <v>4.7038001339285502</v>
      </c>
      <c r="DH126" s="11">
        <v>60.893172956657999</v>
      </c>
      <c r="DI126" s="11">
        <v>37.785219931093501</v>
      </c>
      <c r="DJ126" s="11">
        <v>39.500083711684503</v>
      </c>
      <c r="DK126" s="11">
        <v>2.2142950155565799</v>
      </c>
      <c r="DL126" s="10">
        <v>5814.0561593214507</v>
      </c>
      <c r="DM126" s="11">
        <v>6275.1420102647999</v>
      </c>
      <c r="DN126" s="11">
        <v>2053.0727037862698</v>
      </c>
      <c r="DO126" s="11">
        <v>2311.60349510898</v>
      </c>
      <c r="DP126" s="11">
        <v>182.42725011653701</v>
      </c>
      <c r="DQ126" s="11">
        <v>594.98975201244195</v>
      </c>
      <c r="DR126" s="11">
        <v>0</v>
      </c>
      <c r="DS126" s="11">
        <v>0</v>
      </c>
      <c r="DT126" s="10">
        <v>17231.291370610499</v>
      </c>
    </row>
    <row r="127" spans="1:164" x14ac:dyDescent="0.35">
      <c r="A127" s="6" t="s">
        <v>190</v>
      </c>
      <c r="B127" s="11">
        <v>6.9674854065044798</v>
      </c>
      <c r="C127" s="11">
        <v>10.943748720156799</v>
      </c>
      <c r="D127" s="11">
        <v>58.510303678861995</v>
      </c>
      <c r="E127" s="11">
        <v>0.12846446754402899</v>
      </c>
      <c r="F127" s="11">
        <v>0.52495198919409802</v>
      </c>
      <c r="G127" s="11">
        <v>0.618271491720635</v>
      </c>
      <c r="H127" s="11">
        <v>1.2921908236453299</v>
      </c>
      <c r="I127" s="11">
        <v>1.7953808407007499E-2</v>
      </c>
      <c r="J127" s="11">
        <v>1.9118887667807101</v>
      </c>
      <c r="K127" s="11">
        <v>3.1151542601667703E-2</v>
      </c>
      <c r="L127" s="11">
        <v>120.641922815356</v>
      </c>
      <c r="M127" s="11">
        <v>5.8107676452482799</v>
      </c>
      <c r="N127" s="11">
        <v>0.23639736913395198</v>
      </c>
      <c r="O127" s="11">
        <v>112.13736996348999</v>
      </c>
      <c r="P127" s="11">
        <v>0</v>
      </c>
      <c r="Q127" s="11">
        <v>83.26190750936469</v>
      </c>
      <c r="R127" s="11">
        <v>222.58451183505099</v>
      </c>
      <c r="S127" s="11">
        <v>2.1559844687052498</v>
      </c>
      <c r="T127" s="11">
        <v>17.3637451558888</v>
      </c>
      <c r="U127" s="11">
        <v>47.009322629469601</v>
      </c>
      <c r="V127" s="11">
        <v>5.6173921853142996</v>
      </c>
      <c r="W127" s="11">
        <v>194.370810116689</v>
      </c>
      <c r="X127" s="11">
        <v>5.3686820147830394</v>
      </c>
      <c r="Y127" s="11">
        <v>10.2356718438597</v>
      </c>
      <c r="Z127" s="11">
        <v>162.91003841689499</v>
      </c>
      <c r="AA127" s="11">
        <v>20.0568783307003</v>
      </c>
      <c r="AB127" s="11">
        <v>14.931458029349999</v>
      </c>
      <c r="AC127" s="11">
        <v>36.239358249079402</v>
      </c>
      <c r="AD127" s="11">
        <v>17.74655321477</v>
      </c>
      <c r="AE127" s="11">
        <v>75.100190062603204</v>
      </c>
      <c r="AF127" s="11">
        <v>7.2534646403766203</v>
      </c>
      <c r="AG127" s="11">
        <v>6.5204312432937099</v>
      </c>
      <c r="AH127" s="11">
        <v>25.383077978033</v>
      </c>
      <c r="AI127" s="11">
        <v>9.9960694349804893</v>
      </c>
      <c r="AJ127" s="11">
        <v>7.9219570044699799</v>
      </c>
      <c r="AK127" s="11">
        <v>0.95345920917240101</v>
      </c>
      <c r="AL127" s="11">
        <v>19.518995750204702</v>
      </c>
      <c r="AM127" s="11">
        <v>46.805395308408499</v>
      </c>
      <c r="AN127" s="11">
        <v>14.387026484414299</v>
      </c>
      <c r="AO127" s="11">
        <v>129.142826771751</v>
      </c>
      <c r="AP127" s="11">
        <v>12.9090180211227</v>
      </c>
      <c r="AQ127" s="11">
        <v>74.4616461600436</v>
      </c>
      <c r="AR127" s="11">
        <v>12.752224117625801</v>
      </c>
      <c r="AS127" s="11">
        <v>3.16079236428858</v>
      </c>
      <c r="AT127" s="11">
        <v>13.4612158383347</v>
      </c>
      <c r="AU127" s="11">
        <v>9.0677218965604904</v>
      </c>
      <c r="AV127" s="11">
        <v>4.9658645448345702</v>
      </c>
      <c r="AW127" s="11">
        <v>12.851080759230999</v>
      </c>
      <c r="AX127" s="11">
        <v>77.727434287312192</v>
      </c>
      <c r="AY127" s="11">
        <v>12.3328766088694</v>
      </c>
      <c r="AZ127" s="11">
        <v>0</v>
      </c>
      <c r="BA127" s="11">
        <v>12.045243524777399</v>
      </c>
      <c r="BB127" s="11">
        <v>16.988663450420802</v>
      </c>
      <c r="BC127" s="11">
        <v>27.5934074931595</v>
      </c>
      <c r="BD127" s="11">
        <v>801.37625203418008</v>
      </c>
      <c r="BE127" s="11">
        <v>7.3707281148651198</v>
      </c>
      <c r="BF127" s="11">
        <v>9.2961163844084602</v>
      </c>
      <c r="BG127" s="11">
        <v>24.926054134796601</v>
      </c>
      <c r="BH127" s="11">
        <v>235.96742260915698</v>
      </c>
      <c r="BI127" s="11">
        <v>27.1542082373734</v>
      </c>
      <c r="BJ127" s="11">
        <v>0</v>
      </c>
      <c r="BK127" s="11">
        <v>345.28962349038602</v>
      </c>
      <c r="BL127" s="11">
        <v>27.083411460127</v>
      </c>
      <c r="BM127" s="11">
        <v>31.361804016914</v>
      </c>
      <c r="BN127" s="11">
        <v>4.6178681214773996E-2</v>
      </c>
      <c r="BO127" s="11">
        <v>0</v>
      </c>
      <c r="BP127" s="11">
        <v>0</v>
      </c>
      <c r="BQ127" s="11">
        <v>0.82269879448882</v>
      </c>
      <c r="BR127" s="11">
        <v>0</v>
      </c>
      <c r="BS127" s="11">
        <v>0</v>
      </c>
      <c r="BT127" s="11">
        <v>0</v>
      </c>
      <c r="BU127" s="11">
        <v>0</v>
      </c>
      <c r="BV127" s="11">
        <v>0.61441083967596999</v>
      </c>
      <c r="BW127" s="11">
        <v>1.579631632004</v>
      </c>
      <c r="BX127" s="11">
        <v>0</v>
      </c>
      <c r="BY127" s="11">
        <v>168.646984281041</v>
      </c>
      <c r="BZ127" s="11">
        <v>71.006340979629698</v>
      </c>
      <c r="CA127" s="11">
        <v>15.6843319481804</v>
      </c>
      <c r="CB127" s="11">
        <v>5.5635750126008192</v>
      </c>
      <c r="CC127" s="11">
        <v>0.36606319355781203</v>
      </c>
      <c r="CD127" s="11">
        <v>18.342546564350798</v>
      </c>
      <c r="CE127" s="11">
        <v>3.1869808726263198</v>
      </c>
      <c r="CF127" s="11">
        <v>3.32382857441669</v>
      </c>
      <c r="CG127" s="11">
        <v>92.343661251859501</v>
      </c>
      <c r="CH127" s="11">
        <v>12.1365612729197</v>
      </c>
      <c r="CI127" s="11">
        <v>0</v>
      </c>
      <c r="CJ127" s="11">
        <v>2.6863988298217198</v>
      </c>
      <c r="CK127" s="11">
        <v>7.4081393811818295</v>
      </c>
      <c r="CL127" s="11">
        <v>0.57654557169135501</v>
      </c>
      <c r="CM127" s="11">
        <v>20.771622986892901</v>
      </c>
      <c r="CN127" s="11">
        <v>4.9908155014869493</v>
      </c>
      <c r="CO127" s="11">
        <v>8.8396917003642894</v>
      </c>
      <c r="CP127" s="11">
        <v>24.854983633425398</v>
      </c>
      <c r="CQ127" s="11">
        <v>8.5851012617412295</v>
      </c>
      <c r="CR127" s="11">
        <v>1.4767161730120302</v>
      </c>
      <c r="CS127" s="11">
        <v>64.718637691541204</v>
      </c>
      <c r="CT127" s="11">
        <v>6.3475921732351397</v>
      </c>
      <c r="CU127" s="11">
        <v>24.3273635242364</v>
      </c>
      <c r="CV127" s="11">
        <v>0.28242445232990199</v>
      </c>
      <c r="CW127" s="11">
        <v>2.4430306412557799E-2</v>
      </c>
      <c r="CX127" s="11">
        <v>0</v>
      </c>
      <c r="CY127" s="11">
        <v>4.8694896158543E-2</v>
      </c>
      <c r="CZ127" s="11">
        <v>0.17648246781174801</v>
      </c>
      <c r="DA127" s="11">
        <v>1.95293562583963</v>
      </c>
      <c r="DB127" s="11">
        <v>0.24464082997356801</v>
      </c>
      <c r="DC127" s="11">
        <v>17.886148955598202</v>
      </c>
      <c r="DD127" s="11">
        <v>0.129252693743546</v>
      </c>
      <c r="DE127" s="11">
        <v>3.5031903545996901</v>
      </c>
      <c r="DF127" s="11">
        <v>11.7395294643459</v>
      </c>
      <c r="DG127" s="11">
        <v>1.83898129872705</v>
      </c>
      <c r="DH127" s="11">
        <v>0.136204981218987</v>
      </c>
      <c r="DI127" s="11">
        <v>0.43161966744153302</v>
      </c>
      <c r="DJ127" s="11">
        <v>5.0456535988049795</v>
      </c>
      <c r="DK127" s="11">
        <v>0.50773566468512099</v>
      </c>
      <c r="DL127" s="10">
        <v>3915.9462135099502</v>
      </c>
      <c r="DM127" s="11">
        <v>0</v>
      </c>
      <c r="DN127" s="11">
        <v>0</v>
      </c>
      <c r="DO127" s="11">
        <v>0</v>
      </c>
      <c r="DP127" s="11">
        <v>0</v>
      </c>
      <c r="DQ127" s="11">
        <v>0</v>
      </c>
      <c r="DR127" s="11">
        <v>0</v>
      </c>
      <c r="DS127" s="11">
        <v>88.421411835260599</v>
      </c>
      <c r="DT127" s="10">
        <v>4004.3676253452099</v>
      </c>
    </row>
    <row r="128" spans="1:164" x14ac:dyDescent="0.35">
      <c r="A128" s="9" t="s">
        <v>157</v>
      </c>
      <c r="B128" s="8">
        <v>2112.2856410280101</v>
      </c>
      <c r="C128" s="8">
        <v>396.12856061153695</v>
      </c>
      <c r="D128" s="8">
        <v>1128.8577399768201</v>
      </c>
      <c r="E128" s="8">
        <v>8.5228137157212398</v>
      </c>
      <c r="F128" s="8">
        <v>14.038338399736499</v>
      </c>
      <c r="G128" s="8">
        <v>18.191451443717199</v>
      </c>
      <c r="H128" s="8">
        <v>246.955287182581</v>
      </c>
      <c r="I128" s="8">
        <v>17.899468093870201</v>
      </c>
      <c r="J128" s="8">
        <v>13.997134878609101</v>
      </c>
      <c r="K128" s="8">
        <v>27.318548446766801</v>
      </c>
      <c r="L128" s="8">
        <v>1078.65933048018</v>
      </c>
      <c r="M128" s="8">
        <v>142.68206900701</v>
      </c>
      <c r="N128" s="8">
        <v>35.555838136640496</v>
      </c>
      <c r="O128" s="8">
        <v>1941.1422849076</v>
      </c>
      <c r="P128" s="8">
        <v>0</v>
      </c>
      <c r="Q128" s="8">
        <v>653.37357455182303</v>
      </c>
      <c r="R128" s="8">
        <v>615.12762286195903</v>
      </c>
      <c r="S128" s="8">
        <v>6.2735990900640806</v>
      </c>
      <c r="T128" s="8">
        <v>94.523081242872408</v>
      </c>
      <c r="U128" s="8">
        <v>254.270789426893</v>
      </c>
      <c r="V128" s="8">
        <v>30.2605097540293</v>
      </c>
      <c r="W128" s="8">
        <v>626.35223156249197</v>
      </c>
      <c r="X128" s="8">
        <v>33.112843825085299</v>
      </c>
      <c r="Y128" s="8">
        <v>45.131804827803904</v>
      </c>
      <c r="Z128" s="8">
        <v>406.53613474376203</v>
      </c>
      <c r="AA128" s="8">
        <v>32.294545409873201</v>
      </c>
      <c r="AB128" s="8">
        <v>19.808506471299498</v>
      </c>
      <c r="AC128" s="8">
        <v>62.350836486201999</v>
      </c>
      <c r="AD128" s="8">
        <v>18.234880868843</v>
      </c>
      <c r="AE128" s="8">
        <v>80.785728355453188</v>
      </c>
      <c r="AF128" s="8">
        <v>8.2416238497366798</v>
      </c>
      <c r="AG128" s="8">
        <v>39.0187808967707</v>
      </c>
      <c r="AH128" s="8">
        <v>150.41582769599199</v>
      </c>
      <c r="AI128" s="8">
        <v>24.017502659200602</v>
      </c>
      <c r="AJ128" s="8">
        <v>34.272683563511102</v>
      </c>
      <c r="AK128" s="8">
        <v>81.857651304814496</v>
      </c>
      <c r="AL128" s="8">
        <v>34.301847644483701</v>
      </c>
      <c r="AM128" s="8">
        <v>97.867467096202702</v>
      </c>
      <c r="AN128" s="8">
        <v>17.801573645810702</v>
      </c>
      <c r="AO128" s="8">
        <v>262.05067071997001</v>
      </c>
      <c r="AP128" s="8">
        <v>19.514870986208201</v>
      </c>
      <c r="AQ128" s="8">
        <v>160.387002892065</v>
      </c>
      <c r="AR128" s="8">
        <v>21.451791410670101</v>
      </c>
      <c r="AS128" s="8">
        <v>14.4069768827977</v>
      </c>
      <c r="AT128" s="8">
        <v>25.889983953939502</v>
      </c>
      <c r="AU128" s="8">
        <v>213.45675839039902</v>
      </c>
      <c r="AV128" s="8">
        <v>44.514237428518896</v>
      </c>
      <c r="AW128" s="8">
        <v>41.591842525916704</v>
      </c>
      <c r="AX128" s="8">
        <v>211.43235425294699</v>
      </c>
      <c r="AY128" s="8">
        <v>214.09075172692599</v>
      </c>
      <c r="AZ128" s="8">
        <v>0</v>
      </c>
      <c r="BA128" s="8">
        <v>94.061481520454009</v>
      </c>
      <c r="BB128" s="8">
        <v>70.654842471212291</v>
      </c>
      <c r="BC128" s="8">
        <v>68.970573287585495</v>
      </c>
      <c r="BD128" s="8">
        <v>1014.1396726613999</v>
      </c>
      <c r="BE128" s="8">
        <v>45.608885054356797</v>
      </c>
      <c r="BF128" s="8">
        <v>36.150949045883202</v>
      </c>
      <c r="BG128" s="8">
        <v>51.444152322602299</v>
      </c>
      <c r="BH128" s="8">
        <v>293.772313602417</v>
      </c>
      <c r="BI128" s="8">
        <v>37.132236482040398</v>
      </c>
      <c r="BJ128" s="8">
        <v>0</v>
      </c>
      <c r="BK128" s="8">
        <v>517.65760204830303</v>
      </c>
      <c r="BL128" s="8">
        <v>54.546983700716098</v>
      </c>
      <c r="BM128" s="8">
        <v>42.326343455183107</v>
      </c>
      <c r="BN128" s="8">
        <v>34.665347104457403</v>
      </c>
      <c r="BO128" s="8">
        <v>525.53005803667497</v>
      </c>
      <c r="BP128" s="8">
        <v>11.734103578901001</v>
      </c>
      <c r="BQ128" s="8">
        <v>494.357594014759</v>
      </c>
      <c r="BR128" s="8">
        <v>182.31552599045199</v>
      </c>
      <c r="BS128" s="8">
        <v>1265.3176095348401</v>
      </c>
      <c r="BT128" s="8">
        <v>463.11733036417399</v>
      </c>
      <c r="BU128" s="8">
        <v>649.67104543062794</v>
      </c>
      <c r="BV128" s="8">
        <v>2977.4467470259401</v>
      </c>
      <c r="BW128" s="8">
        <v>1094.2489651974199</v>
      </c>
      <c r="BX128" s="8">
        <v>1785.92467086784</v>
      </c>
      <c r="BY128" s="8">
        <v>457.36751111566298</v>
      </c>
      <c r="BZ128" s="8">
        <v>883.75186629246105</v>
      </c>
      <c r="CA128" s="8">
        <v>684.39928321978903</v>
      </c>
      <c r="CB128" s="8">
        <v>123.55491132880501</v>
      </c>
      <c r="CC128" s="8">
        <v>29.448819875039302</v>
      </c>
      <c r="CD128" s="8">
        <v>62.547880254347199</v>
      </c>
      <c r="CE128" s="8">
        <v>243.50337367314501</v>
      </c>
      <c r="CF128" s="8">
        <v>290.161477905602</v>
      </c>
      <c r="CG128" s="8">
        <v>215.06897499544201</v>
      </c>
      <c r="CH128" s="8">
        <v>55.274234451103702</v>
      </c>
      <c r="CI128" s="8">
        <v>57.117140936142803</v>
      </c>
      <c r="CJ128" s="8">
        <v>80.400780556908288</v>
      </c>
      <c r="CK128" s="8">
        <v>279.00241137281699</v>
      </c>
      <c r="CL128" s="8">
        <v>24.2629606764811</v>
      </c>
      <c r="CM128" s="8">
        <v>1794.8265269421302</v>
      </c>
      <c r="CN128" s="8">
        <v>448.41341067258901</v>
      </c>
      <c r="CO128" s="8">
        <v>345.165326852151</v>
      </c>
      <c r="CP128" s="8">
        <v>170.38970637711401</v>
      </c>
      <c r="CQ128" s="8">
        <v>3494.0382829847999</v>
      </c>
      <c r="CR128" s="8">
        <v>508.83420308728199</v>
      </c>
      <c r="CS128" s="8">
        <v>1380.9210117149501</v>
      </c>
      <c r="CT128" s="8">
        <v>185.53265946578401</v>
      </c>
      <c r="CU128" s="8">
        <v>587.02328734712694</v>
      </c>
      <c r="CV128" s="8">
        <v>284.18318770315898</v>
      </c>
      <c r="CW128" s="8">
        <v>1219.62197188092</v>
      </c>
      <c r="CX128" s="8">
        <v>145.00162901442201</v>
      </c>
      <c r="CY128" s="8">
        <v>386.11400779987196</v>
      </c>
      <c r="CZ128" s="8">
        <v>1224.3294704324001</v>
      </c>
      <c r="DA128" s="8">
        <v>280.46495092049901</v>
      </c>
      <c r="DB128" s="8">
        <v>75.2235596488986</v>
      </c>
      <c r="DC128" s="8">
        <v>1702.3456973964201</v>
      </c>
      <c r="DD128" s="8">
        <v>950.30105748725703</v>
      </c>
      <c r="DE128" s="8">
        <v>90.021104088682392</v>
      </c>
      <c r="DF128" s="8">
        <v>219.91237127634503</v>
      </c>
      <c r="DG128" s="8">
        <v>24.9689771437532</v>
      </c>
      <c r="DH128" s="8">
        <v>319.21906523656702</v>
      </c>
      <c r="DI128" s="8">
        <v>187.75456372967099</v>
      </c>
      <c r="DJ128" s="8">
        <v>219.81103549347901</v>
      </c>
      <c r="DK128" s="8">
        <v>90.404026872420502</v>
      </c>
      <c r="DL128" s="7">
        <v>43508.731146334801</v>
      </c>
      <c r="DM128" s="8">
        <v>18573.889188407298</v>
      </c>
      <c r="DN128" s="8">
        <v>5984.5254828657198</v>
      </c>
      <c r="DO128" s="8">
        <v>5691.4703552271994</v>
      </c>
      <c r="DP128" s="8">
        <v>399.75840522409499</v>
      </c>
      <c r="DQ128" s="8">
        <v>1223.86306609137</v>
      </c>
      <c r="DR128" s="8">
        <v>-196.15576436680902</v>
      </c>
      <c r="DS128" s="8">
        <v>10627.1450302062</v>
      </c>
      <c r="DT128" s="7">
        <v>85813.226909989899</v>
      </c>
    </row>
    <row r="129" spans="1:124" x14ac:dyDescent="0.35">
      <c r="A129" s="6" t="s">
        <v>191</v>
      </c>
      <c r="B129" s="5">
        <v>6501</v>
      </c>
      <c r="C129" s="5">
        <v>1127</v>
      </c>
      <c r="D129" s="5">
        <v>3389</v>
      </c>
      <c r="E129" s="5">
        <v>18</v>
      </c>
      <c r="F129" s="5">
        <v>20</v>
      </c>
      <c r="G129" s="5">
        <v>31</v>
      </c>
      <c r="H129" s="5">
        <v>682</v>
      </c>
      <c r="I129" s="5">
        <v>11</v>
      </c>
      <c r="J129" s="5">
        <v>4</v>
      </c>
      <c r="K129" s="5">
        <v>13</v>
      </c>
      <c r="L129" s="5">
        <v>738</v>
      </c>
      <c r="M129" s="5">
        <v>278</v>
      </c>
      <c r="N129" s="5">
        <v>124</v>
      </c>
      <c r="O129" s="5">
        <v>3086</v>
      </c>
      <c r="P129" s="5">
        <v>0</v>
      </c>
      <c r="Q129" s="5">
        <v>789</v>
      </c>
      <c r="R129" s="5">
        <v>703</v>
      </c>
      <c r="S129" s="5">
        <v>4</v>
      </c>
      <c r="T129" s="5">
        <v>84</v>
      </c>
      <c r="U129" s="5">
        <v>1338</v>
      </c>
      <c r="V129" s="5">
        <v>38</v>
      </c>
      <c r="W129" s="5">
        <v>551</v>
      </c>
      <c r="X129" s="5">
        <v>40</v>
      </c>
      <c r="Y129" s="5">
        <v>36</v>
      </c>
      <c r="Z129" s="5">
        <v>706</v>
      </c>
      <c r="AA129" s="5">
        <v>39</v>
      </c>
      <c r="AB129" s="5">
        <v>17</v>
      </c>
      <c r="AC129" s="5">
        <v>123</v>
      </c>
      <c r="AD129" s="5">
        <v>9</v>
      </c>
      <c r="AE129" s="5">
        <v>106</v>
      </c>
      <c r="AF129" s="5">
        <v>5</v>
      </c>
      <c r="AG129" s="5">
        <v>70</v>
      </c>
      <c r="AH129" s="5">
        <v>313</v>
      </c>
      <c r="AI129" s="5">
        <v>22</v>
      </c>
      <c r="AJ129" s="5">
        <v>35</v>
      </c>
      <c r="AK129" s="5">
        <v>385</v>
      </c>
      <c r="AL129" s="5">
        <v>9</v>
      </c>
      <c r="AM129" s="5">
        <v>64</v>
      </c>
      <c r="AN129" s="5">
        <v>8</v>
      </c>
      <c r="AO129" s="5">
        <v>137</v>
      </c>
      <c r="AP129" s="5">
        <v>19</v>
      </c>
      <c r="AQ129" s="5">
        <v>163</v>
      </c>
      <c r="AR129" s="5">
        <v>14</v>
      </c>
      <c r="AS129" s="5">
        <v>21</v>
      </c>
      <c r="AT129" s="5">
        <v>39</v>
      </c>
      <c r="AU129" s="5">
        <v>167</v>
      </c>
      <c r="AV129" s="5">
        <v>54</v>
      </c>
      <c r="AW129" s="5">
        <v>88</v>
      </c>
      <c r="AX129" s="5">
        <v>316</v>
      </c>
      <c r="AY129" s="5">
        <v>128</v>
      </c>
      <c r="AZ129" s="5">
        <v>0</v>
      </c>
      <c r="BA129" s="5">
        <v>141</v>
      </c>
      <c r="BB129" s="5">
        <v>103</v>
      </c>
      <c r="BC129" s="5">
        <v>116</v>
      </c>
      <c r="BD129" s="5">
        <v>699</v>
      </c>
      <c r="BE129" s="5">
        <v>49</v>
      </c>
      <c r="BF129" s="5">
        <v>29</v>
      </c>
      <c r="BG129" s="5">
        <v>30</v>
      </c>
      <c r="BH129" s="5">
        <v>141</v>
      </c>
      <c r="BI129" s="5">
        <v>25</v>
      </c>
      <c r="BJ129" s="5">
        <v>0</v>
      </c>
      <c r="BK129" s="5">
        <v>523</v>
      </c>
      <c r="BL129" s="5">
        <v>199</v>
      </c>
      <c r="BM129" s="5">
        <v>53</v>
      </c>
      <c r="BN129" s="5">
        <v>22</v>
      </c>
      <c r="BO129" s="5">
        <v>350</v>
      </c>
      <c r="BP129" s="5">
        <v>23</v>
      </c>
      <c r="BQ129" s="5">
        <v>662</v>
      </c>
      <c r="BR129" s="5">
        <v>353</v>
      </c>
      <c r="BS129" s="5">
        <v>2009</v>
      </c>
      <c r="BT129" s="5">
        <v>631</v>
      </c>
      <c r="BU129" s="5">
        <v>887</v>
      </c>
      <c r="BV129" s="5">
        <v>7513</v>
      </c>
      <c r="BW129" s="5">
        <v>2682</v>
      </c>
      <c r="BX129" s="5">
        <v>15348</v>
      </c>
      <c r="BY129" s="5">
        <v>1542</v>
      </c>
      <c r="BZ129" s="5">
        <v>7558</v>
      </c>
      <c r="CA129" s="5">
        <v>2750</v>
      </c>
      <c r="CB129" s="5">
        <v>259</v>
      </c>
      <c r="CC129" s="5">
        <v>45</v>
      </c>
      <c r="CD129" s="5">
        <v>67</v>
      </c>
      <c r="CE129" s="5">
        <v>933</v>
      </c>
      <c r="CF129" s="5">
        <v>626</v>
      </c>
      <c r="CG129" s="5">
        <v>350</v>
      </c>
      <c r="CH129" s="5">
        <v>156</v>
      </c>
      <c r="CI129" s="5">
        <v>127</v>
      </c>
      <c r="CJ129" s="5">
        <v>66</v>
      </c>
      <c r="CK129" s="5">
        <v>336</v>
      </c>
      <c r="CL129" s="5">
        <v>113</v>
      </c>
      <c r="CM129" s="5">
        <v>2269</v>
      </c>
      <c r="CN129" s="5">
        <v>545</v>
      </c>
      <c r="CO129" s="5">
        <v>636</v>
      </c>
      <c r="CP129" s="5">
        <v>223</v>
      </c>
      <c r="CQ129" s="5">
        <v>63</v>
      </c>
      <c r="CR129" s="5">
        <v>1009</v>
      </c>
      <c r="CS129" s="5">
        <v>4619</v>
      </c>
      <c r="CT129" s="5">
        <v>549</v>
      </c>
      <c r="CU129" s="5">
        <v>1565</v>
      </c>
      <c r="CV129" s="5">
        <v>2365</v>
      </c>
      <c r="CW129" s="5">
        <v>4851</v>
      </c>
      <c r="CX129" s="5">
        <v>224</v>
      </c>
      <c r="CY129" s="5">
        <v>1901</v>
      </c>
      <c r="CZ129" s="5">
        <v>9336</v>
      </c>
      <c r="DA129" s="5">
        <v>1342</v>
      </c>
      <c r="DB129" s="5">
        <v>938</v>
      </c>
      <c r="DC129" s="5">
        <v>12528</v>
      </c>
      <c r="DD129" s="5">
        <v>7480</v>
      </c>
      <c r="DE129" s="5">
        <v>566</v>
      </c>
      <c r="DF129" s="5">
        <v>1107</v>
      </c>
      <c r="DG129" s="5">
        <v>58</v>
      </c>
      <c r="DH129" s="5">
        <v>1901</v>
      </c>
      <c r="DI129" s="5">
        <v>755</v>
      </c>
      <c r="DJ129" s="5">
        <v>1853</v>
      </c>
      <c r="DK129" s="5">
        <v>556</v>
      </c>
      <c r="DL129" s="4">
        <v>129417</v>
      </c>
      <c r="DM129" s="5">
        <v>0</v>
      </c>
      <c r="DN129" s="5">
        <v>0</v>
      </c>
      <c r="DO129" s="5">
        <v>0</v>
      </c>
      <c r="DP129" s="5">
        <v>0</v>
      </c>
      <c r="DQ129" s="5">
        <v>0</v>
      </c>
      <c r="DR129" s="5">
        <v>0</v>
      </c>
      <c r="DS129" s="5">
        <v>0</v>
      </c>
      <c r="DT129" s="4">
        <v>129417</v>
      </c>
    </row>
    <row r="131" spans="1:124" x14ac:dyDescent="0.35">
      <c r="A131" s="3" t="s">
        <v>192</v>
      </c>
      <c r="B131" s="3" t="s">
        <v>193</v>
      </c>
    </row>
    <row r="133" spans="1:124" x14ac:dyDescent="0.35">
      <c r="A133" s="3" t="s">
        <v>194</v>
      </c>
      <c r="B133" s="3" t="s">
        <v>26</v>
      </c>
    </row>
    <row r="134" spans="1:124" x14ac:dyDescent="0.35">
      <c r="A134" s="2" t="s">
        <v>195</v>
      </c>
    </row>
    <row r="136" spans="1:124" x14ac:dyDescent="0.35">
      <c r="BC136" s="15"/>
    </row>
    <row r="137" spans="1:124" x14ac:dyDescent="0.35">
      <c r="BB137" s="15"/>
    </row>
    <row r="138" spans="1:124" x14ac:dyDescent="0.35">
      <c r="BC138" s="81"/>
    </row>
    <row r="141" spans="1:124" x14ac:dyDescent="0.35">
      <c r="A141" s="1" t="s">
        <v>196</v>
      </c>
      <c r="B141" s="15">
        <f>IFERROR(B48+(SUM(B126:B127)*B48/B121),B48)</f>
        <v>0.67613215571117313</v>
      </c>
      <c r="C141" s="15">
        <f t="shared" ref="C141:BN141" si="64">IFERROR(C48+(SUM(C126:C127)*C48/C121),C48)</f>
        <v>9.4186077906805415E-2</v>
      </c>
      <c r="D141" s="15">
        <f t="shared" si="64"/>
        <v>1.2627737079467225</v>
      </c>
      <c r="E141" s="15">
        <f t="shared" si="64"/>
        <v>3.5514650093811606E-2</v>
      </c>
      <c r="F141" s="15">
        <f t="shared" si="64"/>
        <v>4.6858966074948593E-3</v>
      </c>
      <c r="G141" s="15">
        <f t="shared" si="64"/>
        <v>7.1725079826909136E-2</v>
      </c>
      <c r="H141" s="15">
        <f t="shared" si="64"/>
        <v>0.28331081233079897</v>
      </c>
      <c r="I141" s="15">
        <f t="shared" si="64"/>
        <v>1.1545577213486858E-2</v>
      </c>
      <c r="J141" s="15">
        <f t="shared" si="64"/>
        <v>1.2859623735900754E-2</v>
      </c>
      <c r="K141" s="15">
        <f t="shared" si="64"/>
        <v>9.9935905077249282E-3</v>
      </c>
      <c r="L141" s="15">
        <f t="shared" si="64"/>
        <v>1.6644060104427907</v>
      </c>
      <c r="M141" s="15">
        <f t="shared" si="64"/>
        <v>0.67037604671022699</v>
      </c>
      <c r="N141" s="15">
        <f t="shared" si="64"/>
        <v>5.5037657170162027E-2</v>
      </c>
      <c r="O141" s="15">
        <f t="shared" si="64"/>
        <v>1.2810274404824264</v>
      </c>
      <c r="P141" s="15">
        <f t="shared" si="64"/>
        <v>0</v>
      </c>
      <c r="Q141" s="15">
        <f t="shared" si="64"/>
        <v>6.2976259733327806</v>
      </c>
      <c r="R141" s="15">
        <f t="shared" si="64"/>
        <v>2.048963648499146</v>
      </c>
      <c r="S141" s="15">
        <f t="shared" si="64"/>
        <v>2.9411137817048183E-2</v>
      </c>
      <c r="T141" s="15">
        <f t="shared" si="64"/>
        <v>0.38397290968799969</v>
      </c>
      <c r="U141" s="15">
        <f t="shared" si="64"/>
        <v>0.75818766613868616</v>
      </c>
      <c r="V141" s="15">
        <f t="shared" si="64"/>
        <v>0.17803251846155854</v>
      </c>
      <c r="W141" s="15">
        <f t="shared" si="64"/>
        <v>2.3475193081782062</v>
      </c>
      <c r="X141" s="15">
        <f t="shared" si="64"/>
        <v>1.1988908280222714</v>
      </c>
      <c r="Y141" s="15">
        <f t="shared" si="64"/>
        <v>8.7112220235125368E-2</v>
      </c>
      <c r="Z141" s="15">
        <f t="shared" si="64"/>
        <v>0.79677479244471783</v>
      </c>
      <c r="AA141" s="15">
        <f t="shared" si="64"/>
        <v>6.3267930726152105E-3</v>
      </c>
      <c r="AB141" s="15">
        <f t="shared" si="64"/>
        <v>9.9608450860760363E-3</v>
      </c>
      <c r="AC141" s="15">
        <f t="shared" si="64"/>
        <v>0.50733043523369181</v>
      </c>
      <c r="AD141" s="15">
        <f t="shared" si="64"/>
        <v>2.4709251329948288E-3</v>
      </c>
      <c r="AE141" s="15">
        <f t="shared" si="64"/>
        <v>0.10817426231111424</v>
      </c>
      <c r="AF141" s="15">
        <f t="shared" si="64"/>
        <v>1.5342832461987727E-2</v>
      </c>
      <c r="AG141" s="15">
        <f t="shared" si="64"/>
        <v>3.1863708699718808E-2</v>
      </c>
      <c r="AH141" s="15">
        <f t="shared" si="64"/>
        <v>1.6416862105900183</v>
      </c>
      <c r="AI141" s="15">
        <f t="shared" si="64"/>
        <v>0.1646055460653168</v>
      </c>
      <c r="AJ141" s="15">
        <f t="shared" si="64"/>
        <v>0.8300227458792695</v>
      </c>
      <c r="AK141" s="15">
        <f t="shared" si="64"/>
        <v>3.1397578052921373</v>
      </c>
      <c r="AL141" s="15">
        <f t="shared" si="64"/>
        <v>0.2312111585575318</v>
      </c>
      <c r="AM141" s="15">
        <f t="shared" si="64"/>
        <v>2.6122235428351566</v>
      </c>
      <c r="AN141" s="15">
        <f t="shared" si="64"/>
        <v>7.7025734773202639E-2</v>
      </c>
      <c r="AO141" s="15">
        <f t="shared" si="64"/>
        <v>5.9880300277576035</v>
      </c>
      <c r="AP141" s="15">
        <f t="shared" si="64"/>
        <v>0.70156334794793007</v>
      </c>
      <c r="AQ141" s="15">
        <f t="shared" si="64"/>
        <v>5.0386458534744172</v>
      </c>
      <c r="AR141" s="15">
        <f t="shared" si="64"/>
        <v>3.6894374967353684E-2</v>
      </c>
      <c r="AS141" s="15">
        <f t="shared" si="64"/>
        <v>9.1639991407560739E-2</v>
      </c>
      <c r="AT141" s="15">
        <f t="shared" si="64"/>
        <v>6.4496894741220168E-2</v>
      </c>
      <c r="AU141" s="15">
        <f t="shared" si="64"/>
        <v>0.29495959127996113</v>
      </c>
      <c r="AV141" s="15">
        <f t="shared" si="64"/>
        <v>0.15001985369018195</v>
      </c>
      <c r="AW141" s="15">
        <f t="shared" si="64"/>
        <v>0.23555940305058906</v>
      </c>
      <c r="AX141" s="15">
        <f t="shared" si="64"/>
        <v>0.33578866293053355</v>
      </c>
      <c r="AY141" s="15">
        <f t="shared" si="64"/>
        <v>1.1326105523721385E-2</v>
      </c>
      <c r="AZ141" s="15">
        <f t="shared" si="64"/>
        <v>0</v>
      </c>
      <c r="BA141" s="15">
        <f t="shared" si="64"/>
        <v>0.36599546148774431</v>
      </c>
      <c r="BB141" s="15">
        <f t="shared" si="64"/>
        <v>0.19493668341398177</v>
      </c>
      <c r="BC141" s="15">
        <f t="shared" si="64"/>
        <v>0.27645385826498897</v>
      </c>
      <c r="BD141" s="15">
        <f t="shared" si="64"/>
        <v>17.004193801272088</v>
      </c>
      <c r="BE141" s="15">
        <f t="shared" si="64"/>
        <v>0.15639970188479746</v>
      </c>
      <c r="BF141" s="15">
        <f t="shared" si="64"/>
        <v>0.18143331508427685</v>
      </c>
      <c r="BG141" s="15">
        <f t="shared" si="64"/>
        <v>2.3070090450449108</v>
      </c>
      <c r="BH141" s="15">
        <f t="shared" si="64"/>
        <v>4.5129297091064977</v>
      </c>
      <c r="BI141" s="15">
        <f t="shared" si="64"/>
        <v>0.48272437410373303</v>
      </c>
      <c r="BJ141" s="15">
        <f t="shared" si="64"/>
        <v>0</v>
      </c>
      <c r="BK141" s="15">
        <f t="shared" si="64"/>
        <v>3.2951398485067598</v>
      </c>
      <c r="BL141" s="15">
        <f t="shared" si="64"/>
        <v>0.84610570498077919</v>
      </c>
      <c r="BM141" s="15">
        <f t="shared" si="64"/>
        <v>1.3884781758421221</v>
      </c>
      <c r="BN141" s="15">
        <f t="shared" si="64"/>
        <v>9.7508645334380244E-3</v>
      </c>
      <c r="BO141" s="15">
        <f t="shared" ref="BO141:DK141" si="65">IFERROR(BO48+(SUM(BO126:BO127)*BO48/BO121),BO48)</f>
        <v>6.3458405829199704E-2</v>
      </c>
      <c r="BP141" s="15">
        <f t="shared" si="65"/>
        <v>5.1758069492316965E-3</v>
      </c>
      <c r="BQ141" s="15">
        <f t="shared" si="65"/>
        <v>1.0913919777569152</v>
      </c>
      <c r="BR141" s="15">
        <f t="shared" si="65"/>
        <v>0.20675965441509608</v>
      </c>
      <c r="BS141" s="15">
        <f t="shared" si="65"/>
        <v>6.9866168394612984</v>
      </c>
      <c r="BT141" s="15">
        <f t="shared" si="65"/>
        <v>1.9836857146846167</v>
      </c>
      <c r="BU141" s="15">
        <f t="shared" si="65"/>
        <v>3.7140393744780376</v>
      </c>
      <c r="BV141" s="15">
        <f t="shared" si="65"/>
        <v>28.891967739278716</v>
      </c>
      <c r="BW141" s="15">
        <f t="shared" si="65"/>
        <v>3.5166596614501895</v>
      </c>
      <c r="BX141" s="15">
        <f t="shared" si="65"/>
        <v>3.6141261037226551</v>
      </c>
      <c r="BY141" s="15">
        <f t="shared" si="65"/>
        <v>0.8564753116790913</v>
      </c>
      <c r="BZ141" s="15">
        <f t="shared" si="65"/>
        <v>0.36296200767865056</v>
      </c>
      <c r="CA141" s="15">
        <f t="shared" si="65"/>
        <v>4.3467291245094524</v>
      </c>
      <c r="CB141" s="15">
        <f t="shared" si="65"/>
        <v>4.0895407205334189E-2</v>
      </c>
      <c r="CC141" s="15">
        <f t="shared" si="65"/>
        <v>2.5516229885200123E-2</v>
      </c>
      <c r="CD141" s="15">
        <f t="shared" si="65"/>
        <v>0.1012713796826097</v>
      </c>
      <c r="CE141" s="15">
        <f t="shared" si="65"/>
        <v>1.4364376190801895</v>
      </c>
      <c r="CF141" s="15">
        <f t="shared" si="65"/>
        <v>4.7102873108627402E-2</v>
      </c>
      <c r="CG141" s="15">
        <f t="shared" si="65"/>
        <v>0.92609044410394636</v>
      </c>
      <c r="CH141" s="15">
        <f t="shared" si="65"/>
        <v>3.0149702988766919E-2</v>
      </c>
      <c r="CI141" s="15">
        <f t="shared" si="65"/>
        <v>2.0696839000529398E-3</v>
      </c>
      <c r="CJ141" s="15">
        <f t="shared" si="65"/>
        <v>6.6124801529231529E-3</v>
      </c>
      <c r="CK141" s="15">
        <f t="shared" si="65"/>
        <v>2.5572716056317626E-2</v>
      </c>
      <c r="CL141" s="15">
        <f t="shared" si="65"/>
        <v>5.3086040101500273E-3</v>
      </c>
      <c r="CM141" s="15">
        <f t="shared" si="65"/>
        <v>1.6219388385423212E-2</v>
      </c>
      <c r="CN141" s="15">
        <f t="shared" si="65"/>
        <v>9.5891102847543309E-3</v>
      </c>
      <c r="CO141" s="15">
        <f t="shared" si="65"/>
        <v>6.8447482576320905E-3</v>
      </c>
      <c r="CP141" s="15">
        <f t="shared" si="65"/>
        <v>7.5910709502181734E-2</v>
      </c>
      <c r="CQ141" s="15">
        <f t="shared" si="65"/>
        <v>1.9073244357737522</v>
      </c>
      <c r="CR141" s="15">
        <f t="shared" si="65"/>
        <v>7.87634020095411E-2</v>
      </c>
      <c r="CS141" s="15">
        <f t="shared" si="65"/>
        <v>0.32913247927062805</v>
      </c>
      <c r="CT141" s="15">
        <f t="shared" si="65"/>
        <v>1.2682513687132692E-2</v>
      </c>
      <c r="CU141" s="15">
        <f t="shared" si="65"/>
        <v>0.10214363772025467</v>
      </c>
      <c r="CV141" s="15">
        <f t="shared" si="65"/>
        <v>0.25965224597161496</v>
      </c>
      <c r="CW141" s="15">
        <f t="shared" si="65"/>
        <v>0.65703741525672543</v>
      </c>
      <c r="CX141" s="15">
        <f t="shared" si="65"/>
        <v>0.31742280866459049</v>
      </c>
      <c r="CY141" s="15">
        <f t="shared" si="65"/>
        <v>0.13039378142370295</v>
      </c>
      <c r="CZ141" s="15">
        <f t="shared" si="65"/>
        <v>0.52737133997035546</v>
      </c>
      <c r="DA141" s="15">
        <f t="shared" si="65"/>
        <v>0.26529168139811632</v>
      </c>
      <c r="DB141" s="15">
        <f t="shared" si="65"/>
        <v>5.0169866541931972E-2</v>
      </c>
      <c r="DC141" s="15">
        <f t="shared" si="65"/>
        <v>1.4739394262513694</v>
      </c>
      <c r="DD141" s="15">
        <f t="shared" si="65"/>
        <v>0.63117725026451632</v>
      </c>
      <c r="DE141" s="15">
        <f t="shared" si="65"/>
        <v>6.1531628789123494E-2</v>
      </c>
      <c r="DF141" s="15">
        <f t="shared" si="65"/>
        <v>7.2465994305506654E-2</v>
      </c>
      <c r="DG141" s="15">
        <f t="shared" si="65"/>
        <v>1.2365540751645105E-2</v>
      </c>
      <c r="DH141" s="15">
        <f t="shared" si="65"/>
        <v>3.142882507699623</v>
      </c>
      <c r="DI141" s="15">
        <f t="shared" si="65"/>
        <v>1.0261336925376803</v>
      </c>
      <c r="DJ141" s="15">
        <f t="shared" si="65"/>
        <v>0.67557912564239087</v>
      </c>
      <c r="DK141" s="15">
        <f t="shared" si="65"/>
        <v>1.0248829036295934E-2</v>
      </c>
    </row>
    <row r="142" spans="1:124" x14ac:dyDescent="0.35">
      <c r="A142" s="1" t="s">
        <v>197</v>
      </c>
      <c r="B142" s="15">
        <f>IFERROR(SUM(B57:B60)+(SUM(B126:B127)*SUM(B57:B60)/B121),SUM(B57:B60))</f>
        <v>2.2991499563269415</v>
      </c>
      <c r="C142" s="15">
        <f t="shared" ref="C142:BN142" si="66">IFERROR(SUM(C57:C60)+(SUM(C126:C127)*SUM(C57:C60)/C121),SUM(C57:C60))</f>
        <v>0.26003249951338536</v>
      </c>
      <c r="D142" s="15">
        <f t="shared" si="66"/>
        <v>0.98858814229531067</v>
      </c>
      <c r="E142" s="15">
        <f t="shared" si="66"/>
        <v>0.10301814539279031</v>
      </c>
      <c r="F142" s="15">
        <f t="shared" si="66"/>
        <v>1.1189188542807791E-2</v>
      </c>
      <c r="G142" s="15">
        <f t="shared" si="66"/>
        <v>0.25850490533383919</v>
      </c>
      <c r="H142" s="15">
        <f t="shared" si="66"/>
        <v>1.2076356133383743</v>
      </c>
      <c r="I142" s="15">
        <f t="shared" si="66"/>
        <v>0.21371179433727833</v>
      </c>
      <c r="J142" s="15">
        <f t="shared" si="66"/>
        <v>8.1764284223689143E-2</v>
      </c>
      <c r="K142" s="15">
        <f t="shared" si="66"/>
        <v>0.10414973025495426</v>
      </c>
      <c r="L142" s="15">
        <f t="shared" si="66"/>
        <v>23.309174606983134</v>
      </c>
      <c r="M142" s="15">
        <f t="shared" si="66"/>
        <v>1.6678599722722174</v>
      </c>
      <c r="N142" s="15">
        <f t="shared" si="66"/>
        <v>0.28562830468325573</v>
      </c>
      <c r="O142" s="15">
        <f t="shared" si="66"/>
        <v>0.64264503615041546</v>
      </c>
      <c r="P142" s="15">
        <f t="shared" si="66"/>
        <v>0</v>
      </c>
      <c r="Q142" s="15">
        <f>IFERROR(SUM(Q57:Q60)+(SUM(Q126:Q127)*SUM(Q57:Q60)/Q121),SUM(Q57:Q60))</f>
        <v>1.3949502767736794</v>
      </c>
      <c r="R142" s="15">
        <f t="shared" si="66"/>
        <v>1.4421531210561409</v>
      </c>
      <c r="S142" s="15">
        <f t="shared" si="66"/>
        <v>9.6928947154018407E-3</v>
      </c>
      <c r="T142" s="15">
        <f t="shared" si="66"/>
        <v>0.21788096599201778</v>
      </c>
      <c r="U142" s="15">
        <f t="shared" si="66"/>
        <v>0.21882016787550537</v>
      </c>
      <c r="V142" s="15">
        <f t="shared" si="66"/>
        <v>3.23752630900873E-2</v>
      </c>
      <c r="W142" s="15">
        <f t="shared" si="66"/>
        <v>1.2109402744277737</v>
      </c>
      <c r="X142" s="15">
        <f t="shared" si="66"/>
        <v>1.6680885282251796</v>
      </c>
      <c r="Y142" s="15">
        <f t="shared" si="66"/>
        <v>0.75188924263739798</v>
      </c>
      <c r="Z142" s="15">
        <f t="shared" si="66"/>
        <v>1.7666536820327576</v>
      </c>
      <c r="AA142" s="15">
        <f t="shared" si="66"/>
        <v>2.1788277061189042E-2</v>
      </c>
      <c r="AB142" s="15">
        <f t="shared" si="66"/>
        <v>1.4021911193977186E-2</v>
      </c>
      <c r="AC142" s="15">
        <f t="shared" si="66"/>
        <v>0.17930865284674397</v>
      </c>
      <c r="AD142" s="15">
        <f t="shared" si="66"/>
        <v>1.8869910809797979E-3</v>
      </c>
      <c r="AE142" s="15">
        <f t="shared" si="66"/>
        <v>7.1168171189259846E-2</v>
      </c>
      <c r="AF142" s="15">
        <f t="shared" si="66"/>
        <v>2.6311361656927205E-2</v>
      </c>
      <c r="AG142" s="15">
        <f t="shared" si="66"/>
        <v>0.21095057150764482</v>
      </c>
      <c r="AH142" s="15">
        <f t="shared" si="66"/>
        <v>3.4576464998416316</v>
      </c>
      <c r="AI142" s="15">
        <f t="shared" si="66"/>
        <v>0.71783660994110121</v>
      </c>
      <c r="AJ142" s="15">
        <f t="shared" si="66"/>
        <v>9.5623474192275931E-2</v>
      </c>
      <c r="AK142" s="15">
        <f t="shared" si="66"/>
        <v>0.13210708896273149</v>
      </c>
      <c r="AL142" s="15">
        <f t="shared" si="66"/>
        <v>0.15959440089416496</v>
      </c>
      <c r="AM142" s="15">
        <f t="shared" si="66"/>
        <v>0.62940389739350833</v>
      </c>
      <c r="AN142" s="15">
        <f t="shared" si="66"/>
        <v>1.9066501385268383E-2</v>
      </c>
      <c r="AO142" s="15">
        <f t="shared" si="66"/>
        <v>3.5267150825006004</v>
      </c>
      <c r="AP142" s="15">
        <f t="shared" si="66"/>
        <v>6.293360048333789E-2</v>
      </c>
      <c r="AQ142" s="15">
        <f t="shared" si="66"/>
        <v>3.5059797516684279</v>
      </c>
      <c r="AR142" s="15">
        <f t="shared" si="66"/>
        <v>5.2100865872883824E-2</v>
      </c>
      <c r="AS142" s="15">
        <f t="shared" si="66"/>
        <v>0.37294349460426768</v>
      </c>
      <c r="AT142" s="15">
        <f t="shared" si="66"/>
        <v>0.22833610696722717</v>
      </c>
      <c r="AU142" s="15">
        <f t="shared" si="66"/>
        <v>2.4039286982587407</v>
      </c>
      <c r="AV142" s="15">
        <f t="shared" si="66"/>
        <v>4.8694797410883499</v>
      </c>
      <c r="AW142" s="15">
        <f t="shared" si="66"/>
        <v>3.4608922344396849</v>
      </c>
      <c r="AX142" s="15">
        <f t="shared" si="66"/>
        <v>4.513595228181857</v>
      </c>
      <c r="AY142" s="15">
        <f t="shared" si="66"/>
        <v>0.10301120878684847</v>
      </c>
      <c r="AZ142" s="15">
        <f t="shared" si="66"/>
        <v>0</v>
      </c>
      <c r="BA142" s="15">
        <f t="shared" si="66"/>
        <v>5.9386461209247798</v>
      </c>
      <c r="BB142" s="15">
        <f t="shared" si="66"/>
        <v>6.2284755142247121</v>
      </c>
      <c r="BC142" s="15">
        <f t="shared" si="66"/>
        <v>4.4161083117220938</v>
      </c>
      <c r="BD142" s="15">
        <f t="shared" si="66"/>
        <v>37.266943918065344</v>
      </c>
      <c r="BE142" s="15">
        <f t="shared" si="66"/>
        <v>0.85776165336492149</v>
      </c>
      <c r="BF142" s="15">
        <f t="shared" si="66"/>
        <v>1.754766543189199</v>
      </c>
      <c r="BG142" s="15">
        <f t="shared" si="66"/>
        <v>0.91301875993555981</v>
      </c>
      <c r="BH142" s="15">
        <f t="shared" si="66"/>
        <v>5.2625800812264378</v>
      </c>
      <c r="BI142" s="15">
        <f t="shared" si="66"/>
        <v>1.7391369811674586</v>
      </c>
      <c r="BJ142" s="15">
        <f t="shared" si="66"/>
        <v>0</v>
      </c>
      <c r="BK142" s="15">
        <f>IFERROR(SUM(BK57:BK60)+(SUM(BK126:BK127)*SUM(BK57:BK60)/BK121),SUM(BK57:BK60))</f>
        <v>36.670583891747597</v>
      </c>
      <c r="BL142" s="15">
        <f t="shared" si="66"/>
        <v>1.6381541358877101</v>
      </c>
      <c r="BM142" s="15">
        <f t="shared" si="66"/>
        <v>1.0880991971935201</v>
      </c>
      <c r="BN142" s="15">
        <f t="shared" si="66"/>
        <v>9.9570471088040485E-2</v>
      </c>
      <c r="BO142" s="15">
        <f t="shared" ref="BO142:DK142" si="67">IFERROR(SUM(BO57:BO60)+(SUM(BO126:BO127)*SUM(BO57:BO60)/BO121),SUM(BO57:BO60))</f>
        <v>0.62624494182332091</v>
      </c>
      <c r="BP142" s="15">
        <f t="shared" si="67"/>
        <v>5.7167643866038023E-2</v>
      </c>
      <c r="BQ142" s="15">
        <f t="shared" si="67"/>
        <v>4.8704485616628164</v>
      </c>
      <c r="BR142" s="15">
        <f t="shared" si="67"/>
        <v>0.395887114717975</v>
      </c>
      <c r="BS142" s="15">
        <f t="shared" si="67"/>
        <v>51.078924745582221</v>
      </c>
      <c r="BT142" s="15">
        <f t="shared" si="67"/>
        <v>10.011414985003615</v>
      </c>
      <c r="BU142" s="15">
        <f t="shared" si="67"/>
        <v>10.452600748708248</v>
      </c>
      <c r="BV142" s="15">
        <f t="shared" si="67"/>
        <v>52.030498875364557</v>
      </c>
      <c r="BW142" s="15">
        <f t="shared" si="67"/>
        <v>2.4564400263826194</v>
      </c>
      <c r="BX142" s="15">
        <f t="shared" si="67"/>
        <v>5.7416822561341387</v>
      </c>
      <c r="BY142" s="15">
        <f t="shared" si="67"/>
        <v>1.4024068323630172</v>
      </c>
      <c r="BZ142" s="15">
        <f>IFERROR(SUM(BZ57:BZ60)+(SUM(BZ126:BZ127)*SUM(BZ57:BZ60)/BZ121),SUM(BZ57:BZ60))</f>
        <v>1.5154691486868921</v>
      </c>
      <c r="CA142" s="15">
        <f t="shared" si="67"/>
        <v>1.1927945446197628</v>
      </c>
      <c r="CB142" s="15">
        <f t="shared" si="67"/>
        <v>2.2146178892354729</v>
      </c>
      <c r="CC142" s="15">
        <f t="shared" si="67"/>
        <v>8.2007189857499718E-2</v>
      </c>
      <c r="CD142" s="15">
        <f t="shared" si="67"/>
        <v>4.6821079890379334E-2</v>
      </c>
      <c r="CE142" s="15">
        <f t="shared" si="67"/>
        <v>2.0485842102632805</v>
      </c>
      <c r="CF142" s="15">
        <f t="shared" si="67"/>
        <v>0.12958501580386761</v>
      </c>
      <c r="CG142" s="15">
        <f t="shared" si="67"/>
        <v>5.8674949377715911E-2</v>
      </c>
      <c r="CH142" s="15">
        <f t="shared" si="67"/>
        <v>0.16830090882700421</v>
      </c>
      <c r="CI142" s="15">
        <f t="shared" si="67"/>
        <v>5.9674178789426678E-3</v>
      </c>
      <c r="CJ142" s="15">
        <f t="shared" si="67"/>
        <v>2.7241467664619594E-2</v>
      </c>
      <c r="CK142" s="15">
        <f t="shared" si="67"/>
        <v>0.28768507469654431</v>
      </c>
      <c r="CL142" s="15">
        <f t="shared" si="67"/>
        <v>2.1821939775226701E-2</v>
      </c>
      <c r="CM142" s="15">
        <f t="shared" si="67"/>
        <v>0.15697108757883732</v>
      </c>
      <c r="CN142" s="15">
        <f t="shared" si="67"/>
        <v>5.892300970764644E-2</v>
      </c>
      <c r="CO142" s="15">
        <f t="shared" si="67"/>
        <v>3.3545021821499627E-2</v>
      </c>
      <c r="CP142" s="15">
        <f t="shared" si="67"/>
        <v>0.19715514831184516</v>
      </c>
      <c r="CQ142" s="15">
        <f t="shared" si="67"/>
        <v>1.5492978605054764</v>
      </c>
      <c r="CR142" s="15">
        <f t="shared" si="67"/>
        <v>0.22704157001063008</v>
      </c>
      <c r="CS142" s="15">
        <f t="shared" si="67"/>
        <v>1.2285147707817057</v>
      </c>
      <c r="CT142" s="15">
        <f t="shared" si="67"/>
        <v>9.2519214290698232E-2</v>
      </c>
      <c r="CU142" s="15">
        <f t="shared" si="67"/>
        <v>0.30866683256626115</v>
      </c>
      <c r="CV142" s="15">
        <f t="shared" si="67"/>
        <v>0.35933877031406775</v>
      </c>
      <c r="CW142" s="15">
        <f t="shared" si="67"/>
        <v>0.8006075897793703</v>
      </c>
      <c r="CX142" s="15">
        <f t="shared" si="67"/>
        <v>1.2887289098833319</v>
      </c>
      <c r="CY142" s="15">
        <f t="shared" si="67"/>
        <v>0.50108170516260175</v>
      </c>
      <c r="CZ142" s="15">
        <f t="shared" si="67"/>
        <v>2.2855377106716412</v>
      </c>
      <c r="DA142" s="15">
        <f t="shared" si="67"/>
        <v>1.0955709880099731</v>
      </c>
      <c r="DB142" s="15">
        <f t="shared" si="67"/>
        <v>0.20837972962478743</v>
      </c>
      <c r="DC142" s="15">
        <f t="shared" si="67"/>
        <v>2.9832285750974905</v>
      </c>
      <c r="DD142" s="15">
        <f t="shared" si="67"/>
        <v>0.931927170738582</v>
      </c>
      <c r="DE142" s="15">
        <f t="shared" si="67"/>
        <v>0.43633543436657074</v>
      </c>
      <c r="DF142" s="15">
        <f t="shared" si="67"/>
        <v>0.51767803704560011</v>
      </c>
      <c r="DG142" s="15">
        <f t="shared" si="67"/>
        <v>0.13194176921223502</v>
      </c>
      <c r="DH142" s="15">
        <f t="shared" si="67"/>
        <v>1.5960204231679616</v>
      </c>
      <c r="DI142" s="15">
        <f t="shared" si="67"/>
        <v>2.7899482785730783</v>
      </c>
      <c r="DJ142" s="15">
        <f t="shared" si="67"/>
        <v>1.0605155109220554</v>
      </c>
      <c r="DK142" s="15">
        <f t="shared" si="67"/>
        <v>0.15735197373424359</v>
      </c>
    </row>
  </sheetData>
  <mergeCells count="7">
    <mergeCell ref="A3:DT3"/>
    <mergeCell ref="A4:DT4"/>
    <mergeCell ref="DW4:FH4"/>
    <mergeCell ref="DW5:ED5"/>
    <mergeCell ref="EE5:EN5"/>
    <mergeCell ref="EO5:EX5"/>
    <mergeCell ref="EY5:FH5"/>
  </mergeCells>
  <hyperlinks>
    <hyperlink ref="A134" r:id="rId1" xr:uid="{346ABD9B-094C-4A82-92DD-AF14CD28B9E7}"/>
  </hyperlinks>
  <pageMargins left="0.7" right="0.7" top="0.75" bottom="0.75" header="0.3" footer="0.3"/>
  <pageSetup paperSize="9"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48AA-86A5-4FCB-A687-5EB709F440BF}">
  <dimension ref="B2:F21"/>
  <sheetViews>
    <sheetView zoomScale="110" zoomScaleNormal="110" workbookViewId="0">
      <selection activeCell="C11" sqref="C11"/>
    </sheetView>
  </sheetViews>
  <sheetFormatPr defaultRowHeight="14.5" x14ac:dyDescent="0.35"/>
  <cols>
    <col min="2" max="2" width="43.81640625" customWidth="1"/>
    <col min="3" max="3" width="13.1796875" customWidth="1"/>
    <col min="4" max="4" width="157.54296875" customWidth="1"/>
    <col min="5" max="5" width="10.54296875" customWidth="1"/>
    <col min="6" max="6" width="9" customWidth="1"/>
    <col min="7" max="7" width="7.54296875" customWidth="1"/>
    <col min="8" max="8" width="10.81640625" bestFit="1" customWidth="1"/>
  </cols>
  <sheetData>
    <row r="2" spans="2:6" x14ac:dyDescent="0.35">
      <c r="B2" s="17" t="s">
        <v>198</v>
      </c>
    </row>
    <row r="3" spans="2:6" x14ac:dyDescent="0.35">
      <c r="B3" s="17" t="s">
        <v>199</v>
      </c>
    </row>
    <row r="4" spans="2:6" x14ac:dyDescent="0.35">
      <c r="C4" s="17"/>
      <c r="D4" s="17"/>
    </row>
    <row r="5" spans="2:6" x14ac:dyDescent="0.35">
      <c r="B5" s="17" t="s">
        <v>200</v>
      </c>
      <c r="C5" s="17" t="s">
        <v>201</v>
      </c>
      <c r="D5" s="17" t="s">
        <v>202</v>
      </c>
      <c r="E5" s="17"/>
      <c r="F5" s="17"/>
    </row>
    <row r="6" spans="2:6" ht="44.5" customHeight="1" x14ac:dyDescent="0.35">
      <c r="B6" t="s">
        <v>61</v>
      </c>
      <c r="C6" s="16">
        <v>38766.328720888479</v>
      </c>
      <c r="D6" s="17" t="s">
        <v>203</v>
      </c>
    </row>
    <row r="7" spans="2:6" ht="44.5" customHeight="1" x14ac:dyDescent="0.35">
      <c r="B7" s="17" t="s">
        <v>63</v>
      </c>
      <c r="C7" s="16">
        <f>C6</f>
        <v>38766.328720888479</v>
      </c>
      <c r="D7" s="17" t="s">
        <v>203</v>
      </c>
    </row>
    <row r="8" spans="2:6" ht="44.5" customHeight="1" x14ac:dyDescent="0.35">
      <c r="B8" t="s">
        <v>64</v>
      </c>
      <c r="C8" s="16">
        <f>C6</f>
        <v>38766.328720888479</v>
      </c>
      <c r="D8" s="17" t="s">
        <v>203</v>
      </c>
    </row>
    <row r="9" spans="2:6" ht="44.5" customHeight="1" x14ac:dyDescent="0.35">
      <c r="B9" t="s">
        <v>67</v>
      </c>
      <c r="C9" s="16">
        <f>(6345*10^6)/(3913000*(420/1000))</f>
        <v>3860.7571830163192</v>
      </c>
      <c r="D9" s="53" t="s">
        <v>204</v>
      </c>
    </row>
    <row r="10" spans="2:6" ht="44.5" customHeight="1" x14ac:dyDescent="0.35">
      <c r="B10" t="s">
        <v>68</v>
      </c>
      <c r="C10" s="16">
        <f>C9</f>
        <v>3860.7571830163192</v>
      </c>
      <c r="D10" s="17" t="s">
        <v>205</v>
      </c>
    </row>
    <row r="11" spans="2:6" ht="44.5" customHeight="1" x14ac:dyDescent="0.35">
      <c r="B11" t="s">
        <v>77</v>
      </c>
      <c r="C11" s="16">
        <v>6112.0516432526638</v>
      </c>
      <c r="D11" s="17" t="s">
        <v>203</v>
      </c>
    </row>
    <row r="12" spans="2:6" ht="44.5" customHeight="1" x14ac:dyDescent="0.35">
      <c r="B12" t="s">
        <v>78</v>
      </c>
      <c r="C12" s="16">
        <f>C11</f>
        <v>6112.0516432526638</v>
      </c>
      <c r="D12" s="17" t="s">
        <v>203</v>
      </c>
    </row>
    <row r="13" spans="2:6" ht="44.5" customHeight="1" x14ac:dyDescent="0.35">
      <c r="B13" t="s">
        <v>79</v>
      </c>
      <c r="C13" s="16">
        <v>802.37624477245845</v>
      </c>
      <c r="D13" s="17" t="s">
        <v>203</v>
      </c>
    </row>
    <row r="14" spans="2:6" ht="44.5" customHeight="1" x14ac:dyDescent="0.35">
      <c r="B14" t="s">
        <v>81</v>
      </c>
      <c r="C14" s="16">
        <f>(8702*10^6)/(29000000*2.4)</f>
        <v>125.02873563218391</v>
      </c>
      <c r="D14" s="53" t="s">
        <v>206</v>
      </c>
    </row>
    <row r="15" spans="2:6" ht="44.5" customHeight="1" x14ac:dyDescent="0.35">
      <c r="B15" t="s">
        <v>82</v>
      </c>
      <c r="C15" s="16">
        <f>C14</f>
        <v>125.02873563218391</v>
      </c>
      <c r="D15" s="17" t="s">
        <v>207</v>
      </c>
    </row>
    <row r="16" spans="2:6" ht="44.5" customHeight="1" x14ac:dyDescent="0.35">
      <c r="B16" t="s">
        <v>83</v>
      </c>
      <c r="C16" s="16">
        <f>(3092*10^6)/130000000</f>
        <v>23.784615384615385</v>
      </c>
      <c r="D16" s="53" t="s">
        <v>208</v>
      </c>
    </row>
    <row r="17" spans="2:4" ht="44.5" customHeight="1" x14ac:dyDescent="0.35">
      <c r="B17" t="s">
        <v>84</v>
      </c>
      <c r="C17" s="16">
        <v>760</v>
      </c>
      <c r="D17" s="17" t="s">
        <v>209</v>
      </c>
    </row>
    <row r="18" spans="2:4" ht="44.5" customHeight="1" x14ac:dyDescent="0.35">
      <c r="B18" t="s">
        <v>85</v>
      </c>
      <c r="C18" s="16">
        <v>3434</v>
      </c>
      <c r="D18" s="17" t="s">
        <v>210</v>
      </c>
    </row>
    <row r="19" spans="2:4" ht="44.5" customHeight="1" x14ac:dyDescent="0.35">
      <c r="B19" t="s">
        <v>87</v>
      </c>
      <c r="C19" s="16">
        <v>4400</v>
      </c>
      <c r="D19" s="17" t="s">
        <v>211</v>
      </c>
    </row>
    <row r="20" spans="2:4" ht="44.5" customHeight="1" x14ac:dyDescent="0.35">
      <c r="B20" t="s">
        <v>88</v>
      </c>
      <c r="C20" s="16">
        <f>C19</f>
        <v>4400</v>
      </c>
      <c r="D20" s="17" t="s">
        <v>212</v>
      </c>
    </row>
    <row r="21" spans="2:4" ht="44.5" customHeight="1" x14ac:dyDescent="0.35">
      <c r="B21" t="s">
        <v>89</v>
      </c>
      <c r="C21" s="16">
        <f>C19</f>
        <v>4400</v>
      </c>
      <c r="D21" s="17" t="s">
        <v>212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9B194-404D-430C-A9B1-973A0B1CEA5C}">
  <dimension ref="B1:M65"/>
  <sheetViews>
    <sheetView zoomScale="80" zoomScaleNormal="80" workbookViewId="0">
      <selection activeCell="F60" sqref="F60"/>
    </sheetView>
  </sheetViews>
  <sheetFormatPr defaultRowHeight="14.5" x14ac:dyDescent="0.35"/>
  <cols>
    <col min="2" max="2" width="51.7265625" customWidth="1"/>
    <col min="3" max="10" width="19.81640625" customWidth="1"/>
  </cols>
  <sheetData>
    <row r="1" spans="2:10" x14ac:dyDescent="0.35">
      <c r="H1" s="17"/>
    </row>
    <row r="3" spans="2:10" x14ac:dyDescent="0.35">
      <c r="B3" s="18" t="s">
        <v>213</v>
      </c>
    </row>
    <row r="4" spans="2:10" ht="34.5" customHeight="1" x14ac:dyDescent="0.35">
      <c r="C4" s="108" t="s">
        <v>20</v>
      </c>
      <c r="D4" s="108"/>
      <c r="E4" s="108" t="s">
        <v>31</v>
      </c>
      <c r="F4" s="108"/>
      <c r="G4" s="108" t="s">
        <v>214</v>
      </c>
      <c r="H4" s="108"/>
      <c r="I4" s="108" t="s">
        <v>33</v>
      </c>
      <c r="J4" s="108"/>
    </row>
    <row r="5" spans="2:10" x14ac:dyDescent="0.35">
      <c r="B5" s="56" t="s">
        <v>200</v>
      </c>
      <c r="C5" s="55" t="s">
        <v>215</v>
      </c>
      <c r="D5" s="55" t="s">
        <v>216</v>
      </c>
      <c r="E5" s="55" t="s">
        <v>215</v>
      </c>
      <c r="F5" s="55" t="s">
        <v>216</v>
      </c>
      <c r="G5" s="55" t="s">
        <v>215</v>
      </c>
      <c r="H5" s="55" t="s">
        <v>216</v>
      </c>
      <c r="I5" s="55" t="s">
        <v>215</v>
      </c>
      <c r="J5" s="55" t="s">
        <v>216</v>
      </c>
    </row>
    <row r="6" spans="2:10" x14ac:dyDescent="0.35">
      <c r="B6" s="58" t="s">
        <v>61</v>
      </c>
      <c r="C6" s="59">
        <f>INDEX('IO table'!$EC$7:$EC$120,MATCH('Construction inputs'!B6,'IO table'!$A$7:$A$120,0))</f>
        <v>0.32204273565709873</v>
      </c>
      <c r="D6" s="59">
        <f>INDEX('IO table'!$ED$7:$ED$120,MATCH('Construction inputs'!B6,'IO table'!$A$7:$A$120,0))</f>
        <v>9.3652873432946607E-2</v>
      </c>
      <c r="E6" s="59">
        <f>INDEX('IO table'!$EM$7:$EM$120,MATCH('Construction inputs'!B6,'IO table'!$A$7:$A$120,0))</f>
        <v>0.17231669481264578</v>
      </c>
      <c r="F6" s="59">
        <f>INDEX('IO table'!$EN$7:$EN$120,MATCH('Construction inputs'!B6,'IO table'!$A$7:$A$120,0))</f>
        <v>4.5034382398347207E-2</v>
      </c>
      <c r="G6" s="59">
        <f>INDEX('IO table'!$EW$7:$EW$120,MATCH('Construction inputs'!B6,'IO table'!$A$7:$A$120,0))</f>
        <v>0.21601050863896931</v>
      </c>
      <c r="H6" s="59">
        <f>INDEX('IO table'!$EX$7:$EX$120,MATCH('Construction inputs'!B6,'IO table'!$A$7:$A$120,0))</f>
        <v>7.5123392028498867E-2</v>
      </c>
      <c r="I6" s="59">
        <f>INDEX('IO table'!$FG$7:$FG$120,MATCH('Construction inputs'!B6,'IO table'!$A$7:$A$120,0))</f>
        <v>0.18452644756920211</v>
      </c>
      <c r="J6" s="60">
        <f>INDEX('IO table'!$FH$7:$FH$120,MATCH('Construction inputs'!B6,'IO table'!$A$7:$A$120,0))</f>
        <v>5.5686371310431818E-2</v>
      </c>
    </row>
    <row r="7" spans="2:10" x14ac:dyDescent="0.35">
      <c r="B7" s="61" t="s">
        <v>63</v>
      </c>
      <c r="C7" s="16">
        <f>INDEX('IO table'!$EC$7:$EC$120,MATCH('Construction inputs'!B7,'IO table'!$A$7:$A$120,0))</f>
        <v>67.72187473721273</v>
      </c>
      <c r="D7" s="16">
        <f>INDEX('IO table'!$ED$7:$ED$120,MATCH('Construction inputs'!B7,'IO table'!$A$7:$A$120,0))</f>
        <v>19.694119634355559</v>
      </c>
      <c r="E7" s="16">
        <f>INDEX('IO table'!$EM$7:$EM$120,MATCH('Construction inputs'!B7,'IO table'!$A$7:$A$120,0))</f>
        <v>37.936234423646667</v>
      </c>
      <c r="F7" s="16">
        <f>INDEX('IO table'!$EN$7:$EN$120,MATCH('Construction inputs'!B7,'IO table'!$A$7:$A$120,0))</f>
        <v>9.9145059023176518</v>
      </c>
      <c r="G7" s="16">
        <f>INDEX('IO table'!$EW$7:$EW$120,MATCH('Construction inputs'!B7,'IO table'!$A$7:$A$120,0))</f>
        <v>9.731242304590987</v>
      </c>
      <c r="H7" s="16">
        <f>INDEX('IO table'!$EX$7:$EX$120,MATCH('Construction inputs'!B7,'IO table'!$A$7:$A$120,0))</f>
        <v>3.3842979916960285</v>
      </c>
      <c r="I7" s="16">
        <f>INDEX('IO table'!$FG$7:$FG$120,MATCH('Construction inputs'!B7,'IO table'!$A$7:$A$120,0))</f>
        <v>26.111395145852804</v>
      </c>
      <c r="J7" s="62">
        <f>INDEX('IO table'!$FH$7:$FH$120,MATCH('Construction inputs'!B7,'IO table'!$A$7:$A$120,0))</f>
        <v>7.8798939917816444</v>
      </c>
    </row>
    <row r="8" spans="2:10" x14ac:dyDescent="0.35">
      <c r="B8" s="63" t="s">
        <v>64</v>
      </c>
      <c r="C8" s="16">
        <f>INDEX('IO table'!$EC$7:$EC$120,MATCH('Construction inputs'!B8,'IO table'!$A$7:$A$120,0))</f>
        <v>0.25441890240404424</v>
      </c>
      <c r="D8" s="16">
        <f>INDEX('IO table'!$ED$7:$ED$120,MATCH('Construction inputs'!B8,'IO table'!$A$7:$A$120,0))</f>
        <v>7.3987265128580559E-2</v>
      </c>
      <c r="E8" s="16">
        <f>INDEX('IO table'!$EM$7:$EM$120,MATCH('Construction inputs'!B8,'IO table'!$A$7:$A$120,0))</f>
        <v>1.0848761692409274E-2</v>
      </c>
      <c r="F8" s="16">
        <f>INDEX('IO table'!$EN$7:$EN$120,MATCH('Construction inputs'!B8,'IO table'!$A$7:$A$120,0))</f>
        <v>2.8352869879247774E-3</v>
      </c>
      <c r="G8" s="16">
        <f>INDEX('IO table'!$EW$7:$EW$120,MATCH('Construction inputs'!B8,'IO table'!$A$7:$A$120,0))</f>
        <v>1.1206363648971937E-2</v>
      </c>
      <c r="H8" s="16">
        <f>INDEX('IO table'!$EX$7:$EX$120,MATCH('Construction inputs'!B8,'IO table'!$A$7:$A$120,0))</f>
        <v>3.8973106212285575E-3</v>
      </c>
      <c r="I8" s="16">
        <f>INDEX('IO table'!$FG$7:$FG$120,MATCH('Construction inputs'!B8,'IO table'!$A$7:$A$120,0))</f>
        <v>2.5364901297501075E-2</v>
      </c>
      <c r="J8" s="62">
        <f>INDEX('IO table'!$FH$7:$FH$120,MATCH('Construction inputs'!B8,'IO table'!$A$7:$A$120,0))</f>
        <v>7.6546171592848933E-3</v>
      </c>
    </row>
    <row r="9" spans="2:10" x14ac:dyDescent="0.35">
      <c r="B9" s="63" t="s">
        <v>67</v>
      </c>
      <c r="C9" s="16">
        <f>INDEX('IO table'!$EC$7:$EC$120,MATCH('Construction inputs'!B9,'IO table'!$A$7:$A$120,0))</f>
        <v>925.17875458332674</v>
      </c>
      <c r="D9" s="16">
        <f>INDEX('IO table'!$ED$7:$ED$120,MATCH('Construction inputs'!B9,'IO table'!$A$7:$A$120,0))</f>
        <v>269.05015767255537</v>
      </c>
      <c r="E9" s="16">
        <f>INDEX('IO table'!$EM$7:$EM$120,MATCH('Construction inputs'!B9,'IO table'!$A$7:$A$120,0))</f>
        <v>77.515787241671759</v>
      </c>
      <c r="F9" s="16">
        <f>INDEX('IO table'!$EN$7:$EN$120,MATCH('Construction inputs'!B9,'IO table'!$A$7:$A$120,0))</f>
        <v>20.258487480542051</v>
      </c>
      <c r="G9" s="16">
        <f>INDEX('IO table'!$EW$7:$EW$120,MATCH('Construction inputs'!B9,'IO table'!$A$7:$A$120,0))</f>
        <v>208.20950002110715</v>
      </c>
      <c r="H9" s="16">
        <f>INDEX('IO table'!$EX$7:$EX$120,MATCH('Construction inputs'!B9,'IO table'!$A$7:$A$120,0))</f>
        <v>72.410384072034887</v>
      </c>
      <c r="I9" s="16">
        <f>INDEX('IO table'!$FG$7:$FG$120,MATCH('Construction inputs'!B9,'IO table'!$A$7:$A$120,0))</f>
        <v>868.10414153382726</v>
      </c>
      <c r="J9" s="62">
        <f>INDEX('IO table'!$FH$7:$FH$120,MATCH('Construction inputs'!B9,'IO table'!$A$7:$A$120,0))</f>
        <v>261.97637356806024</v>
      </c>
    </row>
    <row r="10" spans="2:10" x14ac:dyDescent="0.35">
      <c r="B10" s="63" t="s">
        <v>68</v>
      </c>
      <c r="C10" s="16">
        <f>INDEX('IO table'!$EC$7:$EC$120,MATCH('Construction inputs'!B10,'IO table'!$A$7:$A$120,0))</f>
        <v>12321.984525720012</v>
      </c>
      <c r="D10" s="16">
        <f>INDEX('IO table'!$ED$7:$ED$120,MATCH('Construction inputs'!B10,'IO table'!$A$7:$A$120,0))</f>
        <v>3583.3419899237083</v>
      </c>
      <c r="E10" s="16">
        <f>INDEX('IO table'!$EM$7:$EM$120,MATCH('Construction inputs'!B10,'IO table'!$A$7:$A$120,0))</f>
        <v>1210.3977345044257</v>
      </c>
      <c r="F10" s="16">
        <f>INDEX('IO table'!$EN$7:$EN$120,MATCH('Construction inputs'!B10,'IO table'!$A$7:$A$120,0))</f>
        <v>316.33333316328878</v>
      </c>
      <c r="G10" s="16">
        <f>INDEX('IO table'!$EW$7:$EW$120,MATCH('Construction inputs'!B10,'IO table'!$A$7:$A$120,0))</f>
        <v>872.75509069093118</v>
      </c>
      <c r="H10" s="16">
        <f>INDEX('IO table'!$EX$7:$EX$120,MATCH('Construction inputs'!B10,'IO table'!$A$7:$A$120,0))</f>
        <v>303.52376482027688</v>
      </c>
      <c r="I10" s="16">
        <f>INDEX('IO table'!$FG$7:$FG$120,MATCH('Construction inputs'!B10,'IO table'!$A$7:$A$120,0))</f>
        <v>2312.0027291833467</v>
      </c>
      <c r="J10" s="62">
        <f>INDEX('IO table'!$FH$7:$FH$120,MATCH('Construction inputs'!B10,'IO table'!$A$7:$A$120,0))</f>
        <v>697.71593256165704</v>
      </c>
    </row>
    <row r="11" spans="2:10" x14ac:dyDescent="0.35">
      <c r="B11" s="63" t="s">
        <v>77</v>
      </c>
      <c r="C11" s="16">
        <f>INDEX('IO table'!$EC$7:$EC$120,MATCH('Construction inputs'!B11,'IO table'!$A$7:$A$120,0))</f>
        <v>621.43835522983818</v>
      </c>
      <c r="D11" s="16">
        <f>INDEX('IO table'!$ED$7:$ED$120,MATCH('Construction inputs'!B11,'IO table'!$A$7:$A$120,0))</f>
        <v>180.71976537513822</v>
      </c>
      <c r="E11" s="16">
        <f>INDEX('IO table'!$EM$7:$EM$120,MATCH('Construction inputs'!B11,'IO table'!$A$7:$A$120,0))</f>
        <v>195.68054984047774</v>
      </c>
      <c r="F11" s="16">
        <f>INDEX('IO table'!$EN$7:$EN$120,MATCH('Construction inputs'!B11,'IO table'!$A$7:$A$120,0))</f>
        <v>51.140446484400655</v>
      </c>
      <c r="G11" s="16">
        <f>INDEX('IO table'!$EW$7:$EW$120,MATCH('Construction inputs'!B11,'IO table'!$A$7:$A$120,0))</f>
        <v>392.23870114489432</v>
      </c>
      <c r="H11" s="16">
        <f>INDEX('IO table'!$EX$7:$EX$120,MATCH('Construction inputs'!B11,'IO table'!$A$7:$A$120,0))</f>
        <v>136.41142692787139</v>
      </c>
      <c r="I11" s="16">
        <f>INDEX('IO table'!$FG$7:$FG$120,MATCH('Construction inputs'!B11,'IO table'!$A$7:$A$120,0))</f>
        <v>983.59476647689826</v>
      </c>
      <c r="J11" s="62">
        <f>INDEX('IO table'!$FH$7:$FH$120,MATCH('Construction inputs'!B11,'IO table'!$A$7:$A$120,0))</f>
        <v>296.8291218227069</v>
      </c>
    </row>
    <row r="12" spans="2:10" x14ac:dyDescent="0.35">
      <c r="B12" s="63" t="s">
        <v>78</v>
      </c>
      <c r="C12" s="16">
        <f>INDEX('IO table'!$EC$7:$EC$120,MATCH('Construction inputs'!B12,'IO table'!$A$7:$A$120,0))</f>
        <v>10.691927549546248</v>
      </c>
      <c r="D12" s="16">
        <f>INDEX('IO table'!$ED$7:$ED$120,MATCH('Construction inputs'!B12,'IO table'!$A$7:$A$120,0))</f>
        <v>3.1093070163770902</v>
      </c>
      <c r="E12" s="16">
        <f>INDEX('IO table'!$EM$7:$EM$120,MATCH('Construction inputs'!B12,'IO table'!$A$7:$A$120,0))</f>
        <v>30.255989191336155</v>
      </c>
      <c r="F12" s="16">
        <f>INDEX('IO table'!$EN$7:$EN$120,MATCH('Construction inputs'!B12,'IO table'!$A$7:$A$120,0))</f>
        <v>7.9072999198618463</v>
      </c>
      <c r="G12" s="16">
        <f>INDEX('IO table'!$EW$7:$EW$120,MATCH('Construction inputs'!B12,'IO table'!$A$7:$A$120,0))</f>
        <v>28.270305738205767</v>
      </c>
      <c r="H12" s="16">
        <f>INDEX('IO table'!$EX$7:$EX$120,MATCH('Construction inputs'!B12,'IO table'!$A$7:$A$120,0))</f>
        <v>9.8317497334646635</v>
      </c>
      <c r="I12" s="16">
        <f>INDEX('IO table'!$FG$7:$FG$120,MATCH('Construction inputs'!B12,'IO table'!$A$7:$A$120,0))</f>
        <v>30.708651760257904</v>
      </c>
      <c r="J12" s="62">
        <f>INDEX('IO table'!$FH$7:$FH$120,MATCH('Construction inputs'!B12,'IO table'!$A$7:$A$120,0))</f>
        <v>9.2672535936787792</v>
      </c>
    </row>
    <row r="13" spans="2:10" x14ac:dyDescent="0.35">
      <c r="B13" s="63" t="s">
        <v>79</v>
      </c>
      <c r="C13" s="16">
        <f>INDEX('IO table'!$EC$7:$EC$120,MATCH('Construction inputs'!B13,'IO table'!$A$7:$A$120,0))</f>
        <v>1364.7717008009336</v>
      </c>
      <c r="D13" s="16">
        <f>INDEX('IO table'!$ED$7:$ED$120,MATCH('Construction inputs'!B13,'IO table'!$A$7:$A$120,0))</f>
        <v>396.88767113216431</v>
      </c>
      <c r="E13" s="16">
        <f>INDEX('IO table'!$EM$7:$EM$120,MATCH('Construction inputs'!B13,'IO table'!$A$7:$A$120,0))</f>
        <v>389.97982022687364</v>
      </c>
      <c r="F13" s="16">
        <f>INDEX('IO table'!$EN$7:$EN$120,MATCH('Construction inputs'!B13,'IO table'!$A$7:$A$120,0))</f>
        <v>101.91990027913926</v>
      </c>
      <c r="G13" s="16">
        <f>INDEX('IO table'!$EW$7:$EW$120,MATCH('Construction inputs'!B13,'IO table'!$A$7:$A$120,0))</f>
        <v>228.2139265961726</v>
      </c>
      <c r="H13" s="16">
        <f>INDEX('IO table'!$EX$7:$EX$120,MATCH('Construction inputs'!B13,'IO table'!$A$7:$A$120,0))</f>
        <v>79.367454769070633</v>
      </c>
      <c r="I13" s="16">
        <f>INDEX('IO table'!$FG$7:$FG$120,MATCH('Construction inputs'!B13,'IO table'!$A$7:$A$120,0))</f>
        <v>778.99134733153653</v>
      </c>
      <c r="J13" s="62">
        <f>INDEX('IO table'!$FH$7:$FH$120,MATCH('Construction inputs'!B13,'IO table'!$A$7:$A$120,0))</f>
        <v>235.08392421010115</v>
      </c>
    </row>
    <row r="14" spans="2:10" x14ac:dyDescent="0.35">
      <c r="B14" s="63" t="s">
        <v>81</v>
      </c>
      <c r="C14" s="16">
        <f>INDEX('IO table'!$EC$7:$EC$120,MATCH('Construction inputs'!B14,'IO table'!$A$7:$A$120,0))</f>
        <v>103018.7927211958</v>
      </c>
      <c r="D14" s="16">
        <f>INDEX('IO table'!$ED$7:$ED$120,MATCH('Construction inputs'!B14,'IO table'!$A$7:$A$120,0))</f>
        <v>29958.77530430003</v>
      </c>
      <c r="E14" s="16">
        <f>INDEX('IO table'!$EM$7:$EM$120,MATCH('Construction inputs'!B14,'IO table'!$A$7:$A$120,0))</f>
        <v>92819.994190614583</v>
      </c>
      <c r="F14" s="16">
        <f>INDEX('IO table'!$EN$7:$EN$120,MATCH('Construction inputs'!B14,'IO table'!$A$7:$A$120,0))</f>
        <v>24258.189939967095</v>
      </c>
      <c r="G14" s="16">
        <f>INDEX('IO table'!$EW$7:$EW$120,MATCH('Construction inputs'!B14,'IO table'!$A$7:$A$120,0))</f>
        <v>34617.856627189933</v>
      </c>
      <c r="H14" s="16">
        <f>INDEX('IO table'!$EX$7:$EX$120,MATCH('Construction inputs'!B14,'IO table'!$A$7:$A$120,0))</f>
        <v>12039.279158114046</v>
      </c>
      <c r="I14" s="16">
        <f>INDEX('IO table'!$FG$7:$FG$120,MATCH('Construction inputs'!B14,'IO table'!$A$7:$A$120,0))</f>
        <v>84433.414371918145</v>
      </c>
      <c r="J14" s="62">
        <f>INDEX('IO table'!$FH$7:$FH$120,MATCH('Construction inputs'!B14,'IO table'!$A$7:$A$120,0))</f>
        <v>25480.306620864714</v>
      </c>
    </row>
    <row r="15" spans="2:10" x14ac:dyDescent="0.35">
      <c r="B15" s="63" t="s">
        <v>82</v>
      </c>
      <c r="C15" s="16">
        <f>INDEX('IO table'!$EC$7:$EC$120,MATCH('Construction inputs'!B15,'IO table'!$A$7:$A$120,0))</f>
        <v>30998.230839218737</v>
      </c>
      <c r="D15" s="16">
        <f>INDEX('IO table'!$ED$7:$ED$120,MATCH('Construction inputs'!B15,'IO table'!$A$7:$A$120,0))</f>
        <v>9014.5594605857495</v>
      </c>
      <c r="E15" s="16">
        <f>INDEX('IO table'!$EM$7:$EM$120,MATCH('Construction inputs'!B15,'IO table'!$A$7:$A$120,0))</f>
        <v>18498.799708058712</v>
      </c>
      <c r="F15" s="16">
        <f>INDEX('IO table'!$EN$7:$EN$120,MATCH('Construction inputs'!B15,'IO table'!$A$7:$A$120,0))</f>
        <v>4834.5984169957073</v>
      </c>
      <c r="G15" s="16">
        <f>INDEX('IO table'!$EW$7:$EW$120,MATCH('Construction inputs'!B15,'IO table'!$A$7:$A$120,0))</f>
        <v>11509.859852626574</v>
      </c>
      <c r="H15" s="16">
        <f>INDEX('IO table'!$EX$7:$EX$120,MATCH('Construction inputs'!B15,'IO table'!$A$7:$A$120,0))</f>
        <v>4002.8594874849432</v>
      </c>
      <c r="I15" s="16">
        <f>INDEX('IO table'!$FG$7:$FG$120,MATCH('Construction inputs'!B15,'IO table'!$A$7:$A$120,0))</f>
        <v>46766.825218135324</v>
      </c>
      <c r="J15" s="62">
        <f>INDEX('IO table'!$FH$7:$FH$120,MATCH('Construction inputs'!B15,'IO table'!$A$7:$A$120,0))</f>
        <v>14113.287436103061</v>
      </c>
    </row>
    <row r="16" spans="2:10" x14ac:dyDescent="0.35">
      <c r="B16" s="63" t="s">
        <v>83</v>
      </c>
      <c r="C16" s="16">
        <f>INDEX('IO table'!$EC$7:$EC$120,MATCH('Construction inputs'!B16,'IO table'!$A$7:$A$120,0))</f>
        <v>138039.55381604587</v>
      </c>
      <c r="D16" s="16">
        <f>INDEX('IO table'!$ED$7:$ED$120,MATCH('Construction inputs'!B16,'IO table'!$A$7:$A$120,0))</f>
        <v>40143.122110475699</v>
      </c>
      <c r="E16" s="16">
        <f>INDEX('IO table'!$EM$7:$EM$120,MATCH('Construction inputs'!B16,'IO table'!$A$7:$A$120,0))</f>
        <v>49245.035117530977</v>
      </c>
      <c r="F16" s="16">
        <f>INDEX('IO table'!$EN$7:$EN$120,MATCH('Construction inputs'!B16,'IO table'!$A$7:$A$120,0))</f>
        <v>12870.022519374463</v>
      </c>
      <c r="G16" s="16">
        <f>INDEX('IO table'!$EW$7:$EW$120,MATCH('Construction inputs'!B16,'IO table'!$A$7:$A$120,0))</f>
        <v>68778.123202974384</v>
      </c>
      <c r="H16" s="16">
        <f>INDEX('IO table'!$EX$7:$EX$120,MATCH('Construction inputs'!B16,'IO table'!$A$7:$A$120,0))</f>
        <v>23919.419221391134</v>
      </c>
      <c r="I16" s="16">
        <f>INDEX('IO table'!$FG$7:$FG$120,MATCH('Construction inputs'!B16,'IO table'!$A$7:$A$120,0))</f>
        <v>106836.57986255306</v>
      </c>
      <c r="J16" s="62">
        <f>INDEX('IO table'!$FH$7:$FH$120,MATCH('Construction inputs'!B16,'IO table'!$A$7:$A$120,0))</f>
        <v>32241.131469956788</v>
      </c>
    </row>
    <row r="17" spans="2:13" x14ac:dyDescent="0.35">
      <c r="B17" s="63" t="s">
        <v>84</v>
      </c>
      <c r="C17" s="16">
        <f>INDEX('IO table'!$EC$7:$EC$120,MATCH('Construction inputs'!B17,'IO table'!$A$7:$A$120,0))</f>
        <v>11153.222152764451</v>
      </c>
      <c r="D17" s="16">
        <f>INDEX('IO table'!$ED$7:$ED$120,MATCH('Construction inputs'!B17,'IO table'!$A$7:$A$120,0))</f>
        <v>3243.4555634708381</v>
      </c>
      <c r="E17" s="16">
        <f>INDEX('IO table'!$EM$7:$EM$120,MATCH('Construction inputs'!B17,'IO table'!$A$7:$A$120,0))</f>
        <v>3461.6374520879399</v>
      </c>
      <c r="F17" s="16">
        <f>INDEX('IO table'!$EN$7:$EN$120,MATCH('Construction inputs'!B17,'IO table'!$A$7:$A$120,0))</f>
        <v>904.68718025996009</v>
      </c>
      <c r="G17" s="16">
        <f>INDEX('IO table'!$EW$7:$EW$120,MATCH('Construction inputs'!B17,'IO table'!$A$7:$A$120,0))</f>
        <v>5386.1924024173932</v>
      </c>
      <c r="H17" s="16">
        <f>INDEX('IO table'!$EX$7:$EX$120,MATCH('Construction inputs'!B17,'IO table'!$A$7:$A$120,0))</f>
        <v>1873.1914754388342</v>
      </c>
      <c r="I17" s="16">
        <f>INDEX('IO table'!$FG$7:$FG$120,MATCH('Construction inputs'!B17,'IO table'!$A$7:$A$120,0))</f>
        <v>17987.071498847883</v>
      </c>
      <c r="J17" s="62">
        <f>INDEX('IO table'!$FH$7:$FH$120,MATCH('Construction inputs'!B17,'IO table'!$A$7:$A$120,0))</f>
        <v>5428.1364837768861</v>
      </c>
    </row>
    <row r="18" spans="2:13" x14ac:dyDescent="0.35">
      <c r="B18" s="63" t="s">
        <v>85</v>
      </c>
      <c r="C18" s="16">
        <f>INDEX('IO table'!$EC$7:$EC$120,MATCH('Construction inputs'!B18,'IO table'!$A$7:$A$120,0))</f>
        <v>177.1858522663988</v>
      </c>
      <c r="D18" s="16">
        <f>INDEX('IO table'!$ED$7:$ED$120,MATCH('Construction inputs'!B18,'IO table'!$A$7:$A$120,0))</f>
        <v>51.527211637161621</v>
      </c>
      <c r="E18" s="16">
        <f>INDEX('IO table'!$EM$7:$EM$120,MATCH('Construction inputs'!B18,'IO table'!$A$7:$A$120,0))</f>
        <v>92.147266511630349</v>
      </c>
      <c r="F18" s="16">
        <f>INDEX('IO table'!$EN$7:$EN$120,MATCH('Construction inputs'!B18,'IO table'!$A$7:$A$120,0))</f>
        <v>24.082374848003603</v>
      </c>
      <c r="G18" s="16">
        <f>INDEX('IO table'!$EW$7:$EW$120,MATCH('Construction inputs'!B18,'IO table'!$A$7:$A$120,0))</f>
        <v>142.87137378339557</v>
      </c>
      <c r="H18" s="16">
        <f>INDEX('IO table'!$EX$7:$EX$120,MATCH('Construction inputs'!B18,'IO table'!$A$7:$A$120,0))</f>
        <v>49.687315168165568</v>
      </c>
      <c r="I18" s="16">
        <f>INDEX('IO table'!$FG$7:$FG$120,MATCH('Construction inputs'!B18,'IO table'!$A$7:$A$120,0))</f>
        <v>84.739386021712633</v>
      </c>
      <c r="J18" s="62">
        <f>INDEX('IO table'!$FH$7:$FH$120,MATCH('Construction inputs'!B18,'IO table'!$A$7:$A$120,0))</f>
        <v>25.572642712115432</v>
      </c>
    </row>
    <row r="19" spans="2:13" x14ac:dyDescent="0.35">
      <c r="B19" s="63" t="s">
        <v>87</v>
      </c>
      <c r="C19" s="16">
        <f>INDEX('IO table'!$EC$7:$EC$120,MATCH('Construction inputs'!B19,'IO table'!$A$7:$A$120,0))</f>
        <v>3995.5713739367075</v>
      </c>
      <c r="D19" s="16">
        <f>INDEX('IO table'!$ED$7:$ED$120,MATCH('Construction inputs'!B19,'IO table'!$A$7:$A$120,0))</f>
        <v>1161.9474645564815</v>
      </c>
      <c r="E19" s="16">
        <f>INDEX('IO table'!$EM$7:$EM$120,MATCH('Construction inputs'!B19,'IO table'!$A$7:$A$120,0))</f>
        <v>912.70980332534907</v>
      </c>
      <c r="F19" s="16">
        <f>INDEX('IO table'!$EN$7:$EN$120,MATCH('Construction inputs'!B19,'IO table'!$A$7:$A$120,0))</f>
        <v>238.5336043403357</v>
      </c>
      <c r="G19" s="16">
        <f>INDEX('IO table'!$EW$7:$EW$120,MATCH('Construction inputs'!B19,'IO table'!$A$7:$A$120,0))</f>
        <v>891.95920728203168</v>
      </c>
      <c r="H19" s="16">
        <f>INDEX('IO table'!$EX$7:$EX$120,MATCH('Construction inputs'!B19,'IO table'!$A$7:$A$120,0))</f>
        <v>310.20250646263594</v>
      </c>
      <c r="I19" s="16">
        <f>INDEX('IO table'!$FG$7:$FG$120,MATCH('Construction inputs'!B19,'IO table'!$A$7:$A$120,0))</f>
        <v>1406.4435393891383</v>
      </c>
      <c r="J19" s="62">
        <f>INDEX('IO table'!$FH$7:$FH$120,MATCH('Construction inputs'!B19,'IO table'!$A$7:$A$120,0))</f>
        <v>424.43637859667575</v>
      </c>
    </row>
    <row r="20" spans="2:13" x14ac:dyDescent="0.35">
      <c r="B20" s="63" t="s">
        <v>88</v>
      </c>
      <c r="C20" s="16">
        <f>INDEX('IO table'!$EC$7:$EC$120,MATCH('Construction inputs'!B20,'IO table'!$A$7:$A$120,0))</f>
        <v>1098.1870513467343</v>
      </c>
      <c r="D20" s="16">
        <f>INDEX('IO table'!$ED$7:$ED$120,MATCH('Construction inputs'!B20,'IO table'!$A$7:$A$120,0))</f>
        <v>319.36249925223075</v>
      </c>
      <c r="E20" s="16">
        <f>INDEX('IO table'!$EM$7:$EM$120,MATCH('Construction inputs'!B20,'IO table'!$A$7:$A$120,0))</f>
        <v>247.26624784219231</v>
      </c>
      <c r="F20" s="16">
        <f>INDEX('IO table'!$EN$7:$EN$120,MATCH('Construction inputs'!B20,'IO table'!$A$7:$A$120,0))</f>
        <v>64.622193291468477</v>
      </c>
      <c r="G20" s="16">
        <f>INDEX('IO table'!$EW$7:$EW$120,MATCH('Construction inputs'!B20,'IO table'!$A$7:$A$120,0))</f>
        <v>232.00198062956312</v>
      </c>
      <c r="H20" s="16">
        <f>INDEX('IO table'!$EX$7:$EX$120,MATCH('Construction inputs'!B20,'IO table'!$A$7:$A$120,0))</f>
        <v>80.684851177090565</v>
      </c>
      <c r="I20" s="16">
        <f>INDEX('IO table'!$FG$7:$FG$120,MATCH('Construction inputs'!B20,'IO table'!$A$7:$A$120,0))</f>
        <v>296.8318602253803</v>
      </c>
      <c r="J20" s="62">
        <f>INDEX('IO table'!$FH$7:$FH$120,MATCH('Construction inputs'!B20,'IO table'!$A$7:$A$120,0))</f>
        <v>89.57788654700974</v>
      </c>
    </row>
    <row r="21" spans="2:13" x14ac:dyDescent="0.35">
      <c r="B21" s="64" t="s">
        <v>89</v>
      </c>
      <c r="C21" s="57">
        <f>INDEX('IO table'!$EC$7:$EC$120,MATCH('Construction inputs'!B21,'IO table'!$A$7:$A$120,0))</f>
        <v>1217.372840444197</v>
      </c>
      <c r="D21" s="57">
        <f>INDEX('IO table'!$ED$7:$ED$120,MATCH('Construction inputs'!B21,'IO table'!$A$7:$A$120,0))</f>
        <v>354.02277997110889</v>
      </c>
      <c r="E21" s="57">
        <f>INDEX('IO table'!$EM$7:$EM$120,MATCH('Construction inputs'!B21,'IO table'!$A$7:$A$120,0))</f>
        <v>211.86753333690012</v>
      </c>
      <c r="F21" s="57">
        <f>INDEX('IO table'!$EN$7:$EN$120,MATCH('Construction inputs'!B21,'IO table'!$A$7:$A$120,0))</f>
        <v>55.370859593508904</v>
      </c>
      <c r="G21" s="57">
        <f>INDEX('IO table'!$EW$7:$EW$120,MATCH('Construction inputs'!B21,'IO table'!$A$7:$A$120,0))</f>
        <v>409.46416497183031</v>
      </c>
      <c r="H21" s="57">
        <f>INDEX('IO table'!$EX$7:$EX$120,MATCH('Construction inputs'!B21,'IO table'!$A$7:$A$120,0))</f>
        <v>142.40203951471759</v>
      </c>
      <c r="I21" s="57">
        <f>INDEX('IO table'!$FG$7:$FG$120,MATCH('Construction inputs'!B21,'IO table'!$A$7:$A$120,0))</f>
        <v>757.27019268665254</v>
      </c>
      <c r="J21" s="65">
        <f>INDEX('IO table'!$FH$7:$FH$120,MATCH('Construction inputs'!B21,'IO table'!$A$7:$A$120,0))</f>
        <v>228.52891651998286</v>
      </c>
    </row>
    <row r="25" spans="2:13" x14ac:dyDescent="0.3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2:13" x14ac:dyDescent="0.3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2:13" x14ac:dyDescent="0.3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2:13" x14ac:dyDescent="0.35">
      <c r="B28" s="18" t="s">
        <v>217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2:13" ht="37" customHeight="1" x14ac:dyDescent="0.35">
      <c r="B29" s="17"/>
      <c r="C29" s="109" t="str">
        <f>C4</f>
        <v>Residential</v>
      </c>
      <c r="D29" s="109"/>
      <c r="E29" s="109" t="str">
        <f>E4</f>
        <v>Non-residential</v>
      </c>
      <c r="F29" s="109"/>
      <c r="G29" s="109" t="str">
        <f>G4</f>
        <v>Civil</v>
      </c>
      <c r="H29" s="109"/>
      <c r="I29" s="109" t="str">
        <f>I4</f>
        <v>Construction services</v>
      </c>
      <c r="J29" s="109"/>
      <c r="K29" s="17"/>
      <c r="L29" s="17"/>
      <c r="M29" s="17"/>
    </row>
    <row r="30" spans="2:13" x14ac:dyDescent="0.35">
      <c r="B30" s="66" t="s">
        <v>218</v>
      </c>
      <c r="C30" s="67" t="s">
        <v>215</v>
      </c>
      <c r="D30" s="67" t="s">
        <v>216</v>
      </c>
      <c r="E30" s="67" t="s">
        <v>215</v>
      </c>
      <c r="F30" s="67" t="s">
        <v>216</v>
      </c>
      <c r="G30" s="67" t="s">
        <v>215</v>
      </c>
      <c r="H30" s="67" t="s">
        <v>216</v>
      </c>
      <c r="I30" s="67" t="s">
        <v>215</v>
      </c>
      <c r="J30" s="68" t="s">
        <v>216</v>
      </c>
      <c r="K30" s="17"/>
      <c r="L30" s="17"/>
      <c r="M30" s="17"/>
    </row>
    <row r="31" spans="2:13" x14ac:dyDescent="0.35">
      <c r="B31" s="69" t="s">
        <v>219</v>
      </c>
      <c r="C31" s="70">
        <f>SUM(C6:C8)</f>
        <v>68.298336375273863</v>
      </c>
      <c r="D31" s="70">
        <f t="shared" ref="D31:J31" si="0">SUM(D6:D8)</f>
        <v>19.861759772917086</v>
      </c>
      <c r="E31" s="70">
        <f t="shared" si="0"/>
        <v>38.119399880151718</v>
      </c>
      <c r="F31" s="70">
        <f t="shared" si="0"/>
        <v>9.9623755717039231</v>
      </c>
      <c r="G31" s="70">
        <f t="shared" si="0"/>
        <v>9.9584591768789288</v>
      </c>
      <c r="H31" s="70">
        <f t="shared" si="0"/>
        <v>3.4633186943457561</v>
      </c>
      <c r="I31" s="70">
        <f t="shared" si="0"/>
        <v>26.321286494719505</v>
      </c>
      <c r="J31" s="71">
        <f t="shared" si="0"/>
        <v>7.9432349802513613</v>
      </c>
      <c r="K31" s="17"/>
      <c r="L31" s="17"/>
      <c r="M31" s="17"/>
    </row>
    <row r="32" spans="2:13" x14ac:dyDescent="0.35">
      <c r="B32" s="69" t="s">
        <v>220</v>
      </c>
      <c r="C32" s="70">
        <f>SUM(C9:C10)</f>
        <v>13247.163280303339</v>
      </c>
      <c r="D32" s="70">
        <f t="shared" ref="D32:J32" si="1">SUM(D9:D10)</f>
        <v>3852.3921475962638</v>
      </c>
      <c r="E32" s="70">
        <f t="shared" si="1"/>
        <v>1287.9135217460973</v>
      </c>
      <c r="F32" s="70">
        <f t="shared" si="1"/>
        <v>336.59182064383083</v>
      </c>
      <c r="G32" s="70">
        <f t="shared" si="1"/>
        <v>1080.9645907120384</v>
      </c>
      <c r="H32" s="70">
        <f t="shared" si="1"/>
        <v>375.93414889231178</v>
      </c>
      <c r="I32" s="70">
        <f t="shared" si="1"/>
        <v>3180.1068707171739</v>
      </c>
      <c r="J32" s="71">
        <f t="shared" si="1"/>
        <v>959.69230612971728</v>
      </c>
      <c r="K32" s="17"/>
      <c r="L32" s="17"/>
      <c r="M32" s="17"/>
    </row>
    <row r="33" spans="2:13" x14ac:dyDescent="0.35">
      <c r="B33" s="69" t="s">
        <v>221</v>
      </c>
      <c r="C33" s="70">
        <f>SUM(C11:C12)</f>
        <v>632.1302827793844</v>
      </c>
      <c r="D33" s="70">
        <f t="shared" ref="D33:J33" si="2">SUM(D11:D12)</f>
        <v>183.82907239151533</v>
      </c>
      <c r="E33" s="70">
        <f t="shared" si="2"/>
        <v>225.93653903181388</v>
      </c>
      <c r="F33" s="70">
        <f t="shared" si="2"/>
        <v>59.047746404262504</v>
      </c>
      <c r="G33" s="70">
        <f t="shared" si="2"/>
        <v>420.50900688310008</v>
      </c>
      <c r="H33" s="70">
        <f t="shared" si="2"/>
        <v>146.24317666133607</v>
      </c>
      <c r="I33" s="70">
        <f t="shared" si="2"/>
        <v>1014.3034182371562</v>
      </c>
      <c r="J33" s="71">
        <f t="shared" si="2"/>
        <v>306.09637541638568</v>
      </c>
      <c r="K33" s="17"/>
      <c r="L33" s="17"/>
      <c r="M33" s="17"/>
    </row>
    <row r="34" spans="2:13" x14ac:dyDescent="0.35">
      <c r="B34" s="69" t="s">
        <v>222</v>
      </c>
      <c r="C34" s="70">
        <f>C13</f>
        <v>1364.7717008009336</v>
      </c>
      <c r="D34" s="70">
        <f t="shared" ref="D34:J34" si="3">D13</f>
        <v>396.88767113216431</v>
      </c>
      <c r="E34" s="70">
        <f t="shared" si="3"/>
        <v>389.97982022687364</v>
      </c>
      <c r="F34" s="70">
        <f t="shared" si="3"/>
        <v>101.91990027913926</v>
      </c>
      <c r="G34" s="70">
        <f t="shared" si="3"/>
        <v>228.2139265961726</v>
      </c>
      <c r="H34" s="70">
        <f t="shared" si="3"/>
        <v>79.367454769070633</v>
      </c>
      <c r="I34" s="70">
        <f t="shared" si="3"/>
        <v>778.99134733153653</v>
      </c>
      <c r="J34" s="71">
        <f t="shared" si="3"/>
        <v>235.08392421010115</v>
      </c>
      <c r="K34" s="17"/>
      <c r="L34" s="17"/>
      <c r="M34" s="17"/>
    </row>
    <row r="35" spans="2:13" x14ac:dyDescent="0.35">
      <c r="B35" s="69" t="s">
        <v>223</v>
      </c>
      <c r="C35" s="70">
        <f>SUM(C14:C15)</f>
        <v>134017.02356041453</v>
      </c>
      <c r="D35" s="70">
        <f t="shared" ref="D35:J35" si="4">SUM(D14:D15)</f>
        <v>38973.334764885782</v>
      </c>
      <c r="E35" s="70">
        <f t="shared" si="4"/>
        <v>111318.79389867329</v>
      </c>
      <c r="F35" s="70">
        <f t="shared" si="4"/>
        <v>29092.788356962803</v>
      </c>
      <c r="G35" s="70">
        <f t="shared" si="4"/>
        <v>46127.716479816503</v>
      </c>
      <c r="H35" s="70">
        <f t="shared" si="4"/>
        <v>16042.138645598989</v>
      </c>
      <c r="I35" s="70">
        <f t="shared" si="4"/>
        <v>131200.23959005348</v>
      </c>
      <c r="J35" s="71">
        <f t="shared" si="4"/>
        <v>39593.594056967777</v>
      </c>
      <c r="K35" s="17"/>
      <c r="L35" s="17"/>
      <c r="M35" s="17"/>
    </row>
    <row r="36" spans="2:13" x14ac:dyDescent="0.35">
      <c r="B36" s="69" t="s">
        <v>224</v>
      </c>
      <c r="C36" s="70">
        <f>C16</f>
        <v>138039.55381604587</v>
      </c>
      <c r="D36" s="70">
        <f t="shared" ref="D36:J36" si="5">D16</f>
        <v>40143.122110475699</v>
      </c>
      <c r="E36" s="70">
        <f t="shared" si="5"/>
        <v>49245.035117530977</v>
      </c>
      <c r="F36" s="70">
        <f t="shared" si="5"/>
        <v>12870.022519374463</v>
      </c>
      <c r="G36" s="70">
        <f t="shared" si="5"/>
        <v>68778.123202974384</v>
      </c>
      <c r="H36" s="70">
        <f t="shared" si="5"/>
        <v>23919.419221391134</v>
      </c>
      <c r="I36" s="70">
        <f t="shared" si="5"/>
        <v>106836.57986255306</v>
      </c>
      <c r="J36" s="71">
        <f t="shared" si="5"/>
        <v>32241.131469956788</v>
      </c>
      <c r="K36" s="17"/>
      <c r="L36" s="17"/>
      <c r="M36" s="17"/>
    </row>
    <row r="37" spans="2:13" x14ac:dyDescent="0.35">
      <c r="B37" s="72" t="s">
        <v>225</v>
      </c>
      <c r="C37" s="73">
        <f>SUM(C17:C21)</f>
        <v>17641.539270758487</v>
      </c>
      <c r="D37" s="73">
        <f t="shared" ref="D37:J37" si="6">SUM(D17:D21)</f>
        <v>5130.3155188878218</v>
      </c>
      <c r="E37" s="73">
        <f t="shared" si="6"/>
        <v>4925.628303104012</v>
      </c>
      <c r="F37" s="73">
        <f t="shared" si="6"/>
        <v>1287.2962123332766</v>
      </c>
      <c r="G37" s="73">
        <f t="shared" si="6"/>
        <v>7062.4891290842143</v>
      </c>
      <c r="H37" s="73">
        <f t="shared" si="6"/>
        <v>2456.1681877614437</v>
      </c>
      <c r="I37" s="73">
        <f t="shared" si="6"/>
        <v>20532.356477170772</v>
      </c>
      <c r="J37" s="74">
        <f t="shared" si="6"/>
        <v>6196.2523081526706</v>
      </c>
      <c r="K37" s="17"/>
      <c r="L37" s="17"/>
      <c r="M37" s="17"/>
    </row>
    <row r="38" spans="2:13" x14ac:dyDescent="0.3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2:13" x14ac:dyDescent="0.3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2:13" x14ac:dyDescent="0.3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2:13" x14ac:dyDescent="0.3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2:13" x14ac:dyDescent="0.35">
      <c r="B42" s="18" t="s">
        <v>226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2:13" x14ac:dyDescent="0.3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2:13" x14ac:dyDescent="0.35">
      <c r="B44" s="66" t="s">
        <v>200</v>
      </c>
      <c r="C44" s="67" t="s">
        <v>227</v>
      </c>
      <c r="D44" s="68" t="s">
        <v>228</v>
      </c>
      <c r="E44" s="17"/>
      <c r="F44" s="17"/>
      <c r="G44" s="17"/>
      <c r="H44" s="17"/>
      <c r="I44" s="17"/>
      <c r="J44" s="17"/>
      <c r="K44" s="17"/>
      <c r="L44" s="17"/>
      <c r="M44" s="17"/>
    </row>
    <row r="45" spans="2:13" x14ac:dyDescent="0.35">
      <c r="B45" s="61" t="s">
        <v>20</v>
      </c>
      <c r="C45" s="75">
        <f>'IO table'!BS79</f>
        <v>340.88611328121402</v>
      </c>
      <c r="D45" s="76">
        <f>C45/SUM($C$45:$C$47)</f>
        <v>0.56645859983207036</v>
      </c>
      <c r="E45" s="17"/>
      <c r="F45" s="17"/>
      <c r="G45" s="17"/>
      <c r="H45" s="17"/>
      <c r="I45" s="17"/>
      <c r="J45" s="17"/>
      <c r="K45" s="17"/>
      <c r="L45" s="17"/>
      <c r="M45" s="17"/>
    </row>
    <row r="46" spans="2:13" x14ac:dyDescent="0.35">
      <c r="B46" s="61" t="s">
        <v>31</v>
      </c>
      <c r="C46" s="75">
        <f>'IO table'!BT79</f>
        <v>153.149085099026</v>
      </c>
      <c r="D46" s="76">
        <f>C46/SUM($C$45:$C$47)</f>
        <v>0.25449149417004935</v>
      </c>
      <c r="E46" s="17"/>
      <c r="F46" s="17"/>
      <c r="G46" s="17"/>
      <c r="H46" s="17"/>
      <c r="I46" s="17"/>
      <c r="J46" s="17"/>
      <c r="K46" s="17"/>
      <c r="L46" s="17"/>
      <c r="M46" s="17"/>
    </row>
    <row r="47" spans="2:13" x14ac:dyDescent="0.35">
      <c r="B47" s="77" t="s">
        <v>214</v>
      </c>
      <c r="C47" s="78">
        <f>'IO table'!BU79</f>
        <v>107.74949229666301</v>
      </c>
      <c r="D47" s="79">
        <f>C47/SUM($C$45:$C$47)</f>
        <v>0.1790499059978804</v>
      </c>
      <c r="E47" s="17"/>
      <c r="F47" s="17"/>
      <c r="G47" s="17"/>
      <c r="H47" s="17"/>
      <c r="I47" s="17"/>
      <c r="J47" s="17"/>
      <c r="K47" s="17"/>
      <c r="L47" s="17"/>
      <c r="M47" s="17"/>
    </row>
    <row r="48" spans="2:13" x14ac:dyDescent="0.3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2:13" x14ac:dyDescent="0.3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2:13" x14ac:dyDescent="0.3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2:13" x14ac:dyDescent="0.3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2:13" x14ac:dyDescent="0.3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2:13" x14ac:dyDescent="0.35">
      <c r="B53" s="18" t="s">
        <v>229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2:13" ht="26.15" customHeight="1" x14ac:dyDescent="0.35">
      <c r="B54" s="17"/>
      <c r="C54" s="109" t="str">
        <f>C29</f>
        <v>Residential</v>
      </c>
      <c r="D54" s="109"/>
      <c r="E54" s="109" t="str">
        <f>E29</f>
        <v>Non-residential</v>
      </c>
      <c r="F54" s="109"/>
      <c r="G54" s="109" t="str">
        <f>G29</f>
        <v>Civil</v>
      </c>
      <c r="H54" s="109"/>
      <c r="I54" s="17"/>
      <c r="J54" s="17"/>
      <c r="K54" s="17"/>
      <c r="L54" s="17"/>
      <c r="M54" s="17"/>
    </row>
    <row r="55" spans="2:13" x14ac:dyDescent="0.35">
      <c r="B55" s="66" t="s">
        <v>218</v>
      </c>
      <c r="C55" s="67" t="str">
        <f>C30</f>
        <v>Local expenditure</v>
      </c>
      <c r="D55" s="67" t="str">
        <f>D30</f>
        <v>Domestic imports</v>
      </c>
      <c r="E55" s="67" t="str">
        <f>E30</f>
        <v>Local expenditure</v>
      </c>
      <c r="F55" s="67" t="str">
        <f>F30</f>
        <v>Domestic imports</v>
      </c>
      <c r="G55" s="67" t="str">
        <f>G30</f>
        <v>Local expenditure</v>
      </c>
      <c r="H55" s="68" t="str">
        <f>H30</f>
        <v>Domestic imports</v>
      </c>
      <c r="I55" s="80"/>
      <c r="J55" s="17"/>
      <c r="K55" s="17"/>
      <c r="L55" s="17"/>
      <c r="M55" s="17"/>
    </row>
    <row r="56" spans="2:13" x14ac:dyDescent="0.35">
      <c r="B56" s="69" t="str">
        <f t="shared" ref="B56:B62" si="7">B31</f>
        <v>Textiles</v>
      </c>
      <c r="C56" s="70">
        <f t="shared" ref="C56:D62" si="8">C31+(I31*$D$45)</f>
        <v>83.208255468851462</v>
      </c>
      <c r="D56" s="70">
        <f t="shared" si="8"/>
        <v>24.361273537967396</v>
      </c>
      <c r="E56" s="70">
        <f t="shared" ref="E56:F62" si="9">E31+(I31*$D$46)</f>
        <v>44.817943408670828</v>
      </c>
      <c r="F56" s="70">
        <f t="shared" si="9"/>
        <v>11.983861310371895</v>
      </c>
      <c r="G56" s="70">
        <f t="shared" ref="G56:H62" si="10">G31+(I31*$D$47)</f>
        <v>14.671283049501735</v>
      </c>
      <c r="H56" s="71">
        <f t="shared" si="10"/>
        <v>4.8855541708788373</v>
      </c>
      <c r="I56" s="17"/>
      <c r="J56" s="17"/>
      <c r="K56" s="17"/>
      <c r="L56" s="17"/>
      <c r="M56" s="17"/>
    </row>
    <row r="57" spans="2:13" x14ac:dyDescent="0.35">
      <c r="B57" s="69" t="str">
        <f t="shared" si="7"/>
        <v>Wood</v>
      </c>
      <c r="C57" s="70">
        <f t="shared" si="8"/>
        <v>15048.562165606136</v>
      </c>
      <c r="D57" s="70">
        <f t="shared" si="8"/>
        <v>4396.0181075961136</v>
      </c>
      <c r="E57" s="70">
        <f t="shared" si="9"/>
        <v>2097.223670895351</v>
      </c>
      <c r="F57" s="70">
        <f t="shared" si="9"/>
        <v>580.825349574283</v>
      </c>
      <c r="G57" s="70">
        <f t="shared" si="10"/>
        <v>1650.3624269771622</v>
      </c>
      <c r="H57" s="71">
        <f t="shared" si="10"/>
        <v>547.76696609172677</v>
      </c>
      <c r="I57" s="17"/>
      <c r="J57" s="17"/>
      <c r="K57" s="17"/>
      <c r="L57" s="17"/>
      <c r="M57" s="17"/>
    </row>
    <row r="58" spans="2:13" x14ac:dyDescent="0.35">
      <c r="B58" s="69" t="str">
        <f t="shared" si="7"/>
        <v>Plastic and rubber</v>
      </c>
      <c r="C58" s="70">
        <f t="shared" si="8"/>
        <v>1206.6911768788868</v>
      </c>
      <c r="D58" s="70">
        <f t="shared" si="8"/>
        <v>357.2199966235529</v>
      </c>
      <c r="E58" s="70">
        <f t="shared" si="9"/>
        <v>484.06813148077623</v>
      </c>
      <c r="F58" s="70">
        <f t="shared" si="9"/>
        <v>136.94667034401485</v>
      </c>
      <c r="G58" s="70">
        <f t="shared" si="10"/>
        <v>602.11993857179164</v>
      </c>
      <c r="H58" s="71">
        <f t="shared" si="10"/>
        <v>201.04970390593184</v>
      </c>
      <c r="I58" s="17"/>
      <c r="J58" s="17"/>
      <c r="K58" s="17"/>
      <c r="L58" s="17"/>
      <c r="M58" s="17"/>
    </row>
    <row r="59" spans="2:13" x14ac:dyDescent="0.35">
      <c r="B59" s="69" t="str">
        <f t="shared" si="7"/>
        <v>Glass</v>
      </c>
      <c r="C59" s="70">
        <f t="shared" si="8"/>
        <v>1806.0380486916538</v>
      </c>
      <c r="D59" s="70">
        <f t="shared" si="8"/>
        <v>530.0529816832468</v>
      </c>
      <c r="E59" s="70">
        <f t="shared" si="9"/>
        <v>588.22649215481624</v>
      </c>
      <c r="F59" s="70">
        <f t="shared" si="9"/>
        <v>161.74675940672654</v>
      </c>
      <c r="G59" s="70">
        <f t="shared" si="10"/>
        <v>367.69225410904642</v>
      </c>
      <c r="H59" s="71">
        <f t="shared" si="10"/>
        <v>121.45920930050208</v>
      </c>
      <c r="I59" s="17"/>
      <c r="J59" s="17"/>
      <c r="K59" s="17"/>
      <c r="L59" s="17"/>
      <c r="M59" s="17"/>
    </row>
    <row r="60" spans="2:13" x14ac:dyDescent="0.35">
      <c r="B60" s="69" t="str">
        <f t="shared" si="7"/>
        <v>Concrete and plaster</v>
      </c>
      <c r="C60" s="70">
        <f t="shared" si="8"/>
        <v>208336.52757622837</v>
      </c>
      <c r="D60" s="70">
        <f t="shared" si="8"/>
        <v>61401.46661671513</v>
      </c>
      <c r="E60" s="70">
        <f t="shared" si="9"/>
        <v>144708.13890741445</v>
      </c>
      <c r="F60" s="70">
        <f t="shared" si="9"/>
        <v>39169.021268082921</v>
      </c>
      <c r="G60" s="70">
        <f t="shared" si="10"/>
        <v>69619.107045314973</v>
      </c>
      <c r="H60" s="71">
        <f t="shared" si="10"/>
        <v>23131.367939617303</v>
      </c>
      <c r="I60" s="17"/>
      <c r="J60" s="17"/>
      <c r="K60" s="17"/>
      <c r="L60" s="17"/>
      <c r="M60" s="17"/>
    </row>
    <row r="61" spans="2:13" x14ac:dyDescent="0.35">
      <c r="B61" s="69" t="str">
        <f t="shared" si="7"/>
        <v>Aggregate, sand, soil</v>
      </c>
      <c r="C61" s="70">
        <f t="shared" si="8"/>
        <v>198558.05325583485</v>
      </c>
      <c r="D61" s="70">
        <f t="shared" si="8"/>
        <v>58406.388299949118</v>
      </c>
      <c r="E61" s="70">
        <f t="shared" si="9"/>
        <v>76434.035958769906</v>
      </c>
      <c r="F61" s="70">
        <f t="shared" si="9"/>
        <v>21075.116240896765</v>
      </c>
      <c r="G61" s="70">
        <f t="shared" si="10"/>
        <v>87907.202784499546</v>
      </c>
      <c r="H61" s="71">
        <f t="shared" si="10"/>
        <v>29692.190780352201</v>
      </c>
      <c r="I61" s="17"/>
      <c r="J61" s="17"/>
      <c r="K61" s="17"/>
      <c r="L61" s="17"/>
      <c r="M61" s="17"/>
    </row>
    <row r="62" spans="2:13" x14ac:dyDescent="0.35">
      <c r="B62" s="72" t="str">
        <f t="shared" si="7"/>
        <v>Metals</v>
      </c>
      <c r="C62" s="73">
        <f t="shared" si="8"/>
        <v>29272.269172069584</v>
      </c>
      <c r="D62" s="73">
        <f t="shared" si="8"/>
        <v>8640.2359255702177</v>
      </c>
      <c r="E62" s="73">
        <f t="shared" si="9"/>
        <v>10150.938381811293</v>
      </c>
      <c r="F62" s="73">
        <f t="shared" si="9"/>
        <v>2864.1897204896668</v>
      </c>
      <c r="G62" s="73">
        <f t="shared" si="10"/>
        <v>10738.805626236612</v>
      </c>
      <c r="H62" s="74">
        <f t="shared" si="10"/>
        <v>3565.6065810753289</v>
      </c>
      <c r="I62" s="17"/>
      <c r="J62" s="17"/>
      <c r="K62" s="17"/>
      <c r="L62" s="17"/>
      <c r="M62" s="17"/>
    </row>
    <row r="63" spans="2:13" x14ac:dyDescent="0.3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2:13" x14ac:dyDescent="0.3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2:13" x14ac:dyDescent="0.3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</sheetData>
  <mergeCells count="11">
    <mergeCell ref="C54:D54"/>
    <mergeCell ref="E54:F54"/>
    <mergeCell ref="G54:H54"/>
    <mergeCell ref="C4:D4"/>
    <mergeCell ref="E4:F4"/>
    <mergeCell ref="G4:H4"/>
    <mergeCell ref="I4:J4"/>
    <mergeCell ref="C29:D29"/>
    <mergeCell ref="E29:F29"/>
    <mergeCell ref="G29:H29"/>
    <mergeCell ref="I29:J29"/>
  </mergeCells>
  <conditionalFormatting sqref="C56:H6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35657-E1D5-4B82-A886-A095D05AFB8A}">
  <dimension ref="B1:P82"/>
  <sheetViews>
    <sheetView zoomScale="90" zoomScaleNormal="90" workbookViewId="0">
      <selection activeCell="M66" sqref="M66"/>
    </sheetView>
  </sheetViews>
  <sheetFormatPr defaultRowHeight="14.5" x14ac:dyDescent="0.35"/>
  <cols>
    <col min="2" max="2" width="39.26953125" customWidth="1"/>
    <col min="3" max="3" width="14.54296875" customWidth="1"/>
    <col min="4" max="4" width="37.453125" customWidth="1"/>
    <col min="5" max="5" width="34.81640625" customWidth="1"/>
    <col min="6" max="6" width="19.1796875" customWidth="1"/>
    <col min="7" max="7" width="20.7265625" customWidth="1"/>
    <col min="8" max="8" width="13.1796875" customWidth="1"/>
    <col min="9" max="9" width="15.81640625" customWidth="1"/>
    <col min="10" max="10" width="14.453125" customWidth="1"/>
    <col min="11" max="11" width="21.81640625" customWidth="1"/>
    <col min="12" max="12" width="15.54296875" customWidth="1"/>
    <col min="13" max="13" width="19.54296875" customWidth="1"/>
    <col min="15" max="15" width="33.54296875" customWidth="1"/>
    <col min="16" max="16" width="11.26953125" customWidth="1"/>
  </cols>
  <sheetData>
    <row r="1" spans="2:16" x14ac:dyDescent="0.35">
      <c r="B1" s="18" t="s">
        <v>230</v>
      </c>
    </row>
    <row r="3" spans="2:16" x14ac:dyDescent="0.35">
      <c r="B3" s="84" t="s">
        <v>231</v>
      </c>
      <c r="C3" s="84" t="s">
        <v>232</v>
      </c>
      <c r="D3" s="85" t="s">
        <v>233</v>
      </c>
      <c r="E3" s="85" t="s">
        <v>234</v>
      </c>
      <c r="F3" s="84" t="s">
        <v>235</v>
      </c>
      <c r="G3" s="85" t="s">
        <v>236</v>
      </c>
      <c r="H3" s="84" t="s">
        <v>237</v>
      </c>
      <c r="I3" s="84" t="s">
        <v>238</v>
      </c>
      <c r="J3" s="84" t="s">
        <v>239</v>
      </c>
      <c r="K3" s="86" t="s">
        <v>240</v>
      </c>
      <c r="L3" s="84" t="s">
        <v>241</v>
      </c>
      <c r="M3" s="85" t="s">
        <v>242</v>
      </c>
      <c r="N3" s="85" t="s">
        <v>243</v>
      </c>
      <c r="O3" s="85" t="s">
        <v>244</v>
      </c>
      <c r="P3" s="85" t="s">
        <v>245</v>
      </c>
    </row>
    <row r="4" spans="2:16" x14ac:dyDescent="0.35">
      <c r="B4" s="83" t="s">
        <v>246</v>
      </c>
      <c r="C4" s="83" t="s">
        <v>247</v>
      </c>
      <c r="D4" s="87" t="s">
        <v>222</v>
      </c>
      <c r="E4" s="87" t="s">
        <v>222</v>
      </c>
      <c r="F4" s="83" t="s">
        <v>234</v>
      </c>
      <c r="G4" s="87"/>
      <c r="H4" s="83" t="s">
        <v>248</v>
      </c>
      <c r="I4" s="83" t="s">
        <v>249</v>
      </c>
      <c r="J4" s="83" t="s">
        <v>250</v>
      </c>
      <c r="K4" s="82">
        <v>2339</v>
      </c>
      <c r="L4" s="83" t="s">
        <v>251</v>
      </c>
      <c r="M4" s="88" t="s">
        <v>252</v>
      </c>
      <c r="N4" s="88" t="s">
        <v>253</v>
      </c>
      <c r="O4" s="88" t="s">
        <v>254</v>
      </c>
      <c r="P4" s="88" t="s">
        <v>255</v>
      </c>
    </row>
    <row r="5" spans="2:16" x14ac:dyDescent="0.35">
      <c r="B5" s="83" t="s">
        <v>246</v>
      </c>
      <c r="C5" s="83" t="s">
        <v>247</v>
      </c>
      <c r="D5" s="87" t="s">
        <v>222</v>
      </c>
      <c r="E5" s="87" t="s">
        <v>222</v>
      </c>
      <c r="F5" s="83" t="s">
        <v>234</v>
      </c>
      <c r="G5" s="87"/>
      <c r="H5" s="83" t="s">
        <v>248</v>
      </c>
      <c r="I5" s="83" t="s">
        <v>256</v>
      </c>
      <c r="J5" s="83" t="s">
        <v>256</v>
      </c>
      <c r="K5" s="82">
        <v>972</v>
      </c>
      <c r="L5" s="83" t="s">
        <v>251</v>
      </c>
      <c r="M5" s="88" t="s">
        <v>252</v>
      </c>
      <c r="N5" s="88" t="s">
        <v>253</v>
      </c>
      <c r="O5" s="88" t="s">
        <v>254</v>
      </c>
      <c r="P5" s="88" t="s">
        <v>255</v>
      </c>
    </row>
    <row r="6" spans="2:16" x14ac:dyDescent="0.35">
      <c r="B6" s="83" t="s">
        <v>246</v>
      </c>
      <c r="C6" s="83" t="s">
        <v>247</v>
      </c>
      <c r="D6" s="87" t="s">
        <v>222</v>
      </c>
      <c r="E6" s="87"/>
      <c r="F6" s="83" t="s">
        <v>233</v>
      </c>
      <c r="G6" s="87"/>
      <c r="H6" s="83" t="s">
        <v>248</v>
      </c>
      <c r="I6" s="83" t="s">
        <v>249</v>
      </c>
      <c r="J6" s="83" t="s">
        <v>250</v>
      </c>
      <c r="K6" s="82">
        <v>2339</v>
      </c>
      <c r="L6" s="83" t="s">
        <v>251</v>
      </c>
      <c r="M6" s="88" t="s">
        <v>252</v>
      </c>
      <c r="N6" s="88" t="s">
        <v>253</v>
      </c>
      <c r="O6" s="88" t="s">
        <v>257</v>
      </c>
      <c r="P6" s="88"/>
    </row>
    <row r="7" spans="2:16" x14ac:dyDescent="0.35">
      <c r="B7" s="83" t="s">
        <v>246</v>
      </c>
      <c r="C7" s="83" t="s">
        <v>247</v>
      </c>
      <c r="D7" s="87" t="s">
        <v>222</v>
      </c>
      <c r="E7" s="87"/>
      <c r="F7" s="83" t="s">
        <v>233</v>
      </c>
      <c r="G7" s="87"/>
      <c r="H7" s="83" t="s">
        <v>248</v>
      </c>
      <c r="I7" s="83" t="s">
        <v>256</v>
      </c>
      <c r="J7" s="83" t="s">
        <v>256</v>
      </c>
      <c r="K7" s="82">
        <v>972</v>
      </c>
      <c r="L7" s="83" t="s">
        <v>251</v>
      </c>
      <c r="M7" s="88" t="s">
        <v>252</v>
      </c>
      <c r="N7" s="88" t="s">
        <v>253</v>
      </c>
      <c r="O7" s="88" t="s">
        <v>257</v>
      </c>
      <c r="P7" s="88"/>
    </row>
    <row r="8" spans="2:16" x14ac:dyDescent="0.35">
      <c r="B8" s="83" t="s">
        <v>246</v>
      </c>
      <c r="C8" s="83" t="s">
        <v>247</v>
      </c>
      <c r="D8" s="87" t="s">
        <v>258</v>
      </c>
      <c r="E8" s="87" t="s">
        <v>259</v>
      </c>
      <c r="F8" s="83" t="s">
        <v>234</v>
      </c>
      <c r="G8" s="87"/>
      <c r="H8" s="83" t="s">
        <v>248</v>
      </c>
      <c r="I8" s="83" t="s">
        <v>249</v>
      </c>
      <c r="J8" s="83" t="s">
        <v>250</v>
      </c>
      <c r="K8" s="82">
        <v>55519</v>
      </c>
      <c r="L8" s="83" t="s">
        <v>251</v>
      </c>
      <c r="M8" s="88" t="s">
        <v>260</v>
      </c>
      <c r="N8" s="88" t="s">
        <v>261</v>
      </c>
      <c r="O8" s="88" t="s">
        <v>262</v>
      </c>
      <c r="P8" s="88" t="s">
        <v>263</v>
      </c>
    </row>
    <row r="9" spans="2:16" x14ac:dyDescent="0.35">
      <c r="B9" s="83" t="s">
        <v>246</v>
      </c>
      <c r="C9" s="83" t="s">
        <v>247</v>
      </c>
      <c r="D9" s="87" t="s">
        <v>258</v>
      </c>
      <c r="E9" s="87" t="s">
        <v>259</v>
      </c>
      <c r="F9" s="83" t="s">
        <v>234</v>
      </c>
      <c r="G9" s="87"/>
      <c r="H9" s="83" t="s">
        <v>248</v>
      </c>
      <c r="I9" s="83" t="s">
        <v>256</v>
      </c>
      <c r="J9" s="83" t="s">
        <v>256</v>
      </c>
      <c r="K9" s="82">
        <v>15</v>
      </c>
      <c r="L9" s="83" t="s">
        <v>251</v>
      </c>
      <c r="M9" s="88" t="s">
        <v>260</v>
      </c>
      <c r="N9" s="88" t="s">
        <v>261</v>
      </c>
      <c r="O9" s="88" t="s">
        <v>262</v>
      </c>
      <c r="P9" s="88" t="s">
        <v>263</v>
      </c>
    </row>
    <row r="10" spans="2:16" x14ac:dyDescent="0.35">
      <c r="B10" s="83" t="s">
        <v>246</v>
      </c>
      <c r="C10" s="83" t="s">
        <v>247</v>
      </c>
      <c r="D10" s="87" t="s">
        <v>258</v>
      </c>
      <c r="E10" s="87" t="s">
        <v>264</v>
      </c>
      <c r="F10" s="83" t="s">
        <v>234</v>
      </c>
      <c r="G10" s="87"/>
      <c r="H10" s="83" t="s">
        <v>248</v>
      </c>
      <c r="I10" s="83" t="s">
        <v>249</v>
      </c>
      <c r="J10" s="83" t="s">
        <v>250</v>
      </c>
      <c r="K10" s="82">
        <v>424996</v>
      </c>
      <c r="L10" s="83" t="s">
        <v>251</v>
      </c>
      <c r="M10" s="88" t="s">
        <v>260</v>
      </c>
      <c r="N10" s="88" t="s">
        <v>261</v>
      </c>
      <c r="O10" s="88" t="s">
        <v>265</v>
      </c>
      <c r="P10" s="88" t="s">
        <v>266</v>
      </c>
    </row>
    <row r="11" spans="2:16" x14ac:dyDescent="0.35">
      <c r="B11" s="83" t="s">
        <v>246</v>
      </c>
      <c r="C11" s="83" t="s">
        <v>247</v>
      </c>
      <c r="D11" s="87" t="s">
        <v>258</v>
      </c>
      <c r="E11" s="87" t="s">
        <v>264</v>
      </c>
      <c r="F11" s="83" t="s">
        <v>234</v>
      </c>
      <c r="G11" s="87"/>
      <c r="H11" s="83" t="s">
        <v>248</v>
      </c>
      <c r="I11" s="83" t="s">
        <v>256</v>
      </c>
      <c r="J11" s="83" t="s">
        <v>256</v>
      </c>
      <c r="K11" s="82">
        <v>38986</v>
      </c>
      <c r="L11" s="83" t="s">
        <v>251</v>
      </c>
      <c r="M11" s="88" t="s">
        <v>260</v>
      </c>
      <c r="N11" s="88" t="s">
        <v>261</v>
      </c>
      <c r="O11" s="88" t="s">
        <v>265</v>
      </c>
      <c r="P11" s="88" t="s">
        <v>266</v>
      </c>
    </row>
    <row r="12" spans="2:16" x14ac:dyDescent="0.35">
      <c r="B12" s="83" t="s">
        <v>246</v>
      </c>
      <c r="C12" s="83" t="s">
        <v>247</v>
      </c>
      <c r="D12" s="87" t="s">
        <v>258</v>
      </c>
      <c r="E12" s="87" t="s">
        <v>264</v>
      </c>
      <c r="F12" s="83" t="s">
        <v>234</v>
      </c>
      <c r="G12" s="87"/>
      <c r="H12" s="83" t="s">
        <v>248</v>
      </c>
      <c r="I12" s="83" t="s">
        <v>267</v>
      </c>
      <c r="J12" s="83" t="s">
        <v>268</v>
      </c>
      <c r="K12" s="82">
        <v>64787</v>
      </c>
      <c r="L12" s="83" t="s">
        <v>251</v>
      </c>
      <c r="M12" s="88" t="s">
        <v>260</v>
      </c>
      <c r="N12" s="88" t="s">
        <v>261</v>
      </c>
      <c r="O12" s="88" t="s">
        <v>265</v>
      </c>
      <c r="P12" s="88" t="s">
        <v>266</v>
      </c>
    </row>
    <row r="13" spans="2:16" x14ac:dyDescent="0.35">
      <c r="B13" s="83" t="s">
        <v>246</v>
      </c>
      <c r="C13" s="83" t="s">
        <v>247</v>
      </c>
      <c r="D13" s="87" t="s">
        <v>258</v>
      </c>
      <c r="E13" s="87"/>
      <c r="F13" s="83" t="s">
        <v>233</v>
      </c>
      <c r="G13" s="87"/>
      <c r="H13" s="83" t="s">
        <v>248</v>
      </c>
      <c r="I13" s="83" t="s">
        <v>249</v>
      </c>
      <c r="J13" s="83" t="s">
        <v>250</v>
      </c>
      <c r="K13" s="82">
        <v>480515</v>
      </c>
      <c r="L13" s="83" t="s">
        <v>251</v>
      </c>
      <c r="M13" s="88" t="s">
        <v>260</v>
      </c>
      <c r="N13" s="88" t="s">
        <v>261</v>
      </c>
      <c r="O13" s="88" t="s">
        <v>269</v>
      </c>
      <c r="P13" s="88"/>
    </row>
    <row r="14" spans="2:16" x14ac:dyDescent="0.35">
      <c r="B14" s="83" t="s">
        <v>246</v>
      </c>
      <c r="C14" s="83" t="s">
        <v>247</v>
      </c>
      <c r="D14" s="87" t="s">
        <v>258</v>
      </c>
      <c r="E14" s="87"/>
      <c r="F14" s="83" t="s">
        <v>233</v>
      </c>
      <c r="G14" s="87"/>
      <c r="H14" s="83" t="s">
        <v>248</v>
      </c>
      <c r="I14" s="83" t="s">
        <v>256</v>
      </c>
      <c r="J14" s="83" t="s">
        <v>256</v>
      </c>
      <c r="K14" s="82">
        <v>39001</v>
      </c>
      <c r="L14" s="83" t="s">
        <v>251</v>
      </c>
      <c r="M14" s="88" t="s">
        <v>260</v>
      </c>
      <c r="N14" s="88" t="s">
        <v>261</v>
      </c>
      <c r="O14" s="88" t="s">
        <v>269</v>
      </c>
      <c r="P14" s="88"/>
    </row>
    <row r="15" spans="2:16" x14ac:dyDescent="0.35">
      <c r="B15" s="83" t="s">
        <v>246</v>
      </c>
      <c r="C15" s="83" t="s">
        <v>247</v>
      </c>
      <c r="D15" s="87" t="s">
        <v>258</v>
      </c>
      <c r="E15" s="87"/>
      <c r="F15" s="83" t="s">
        <v>233</v>
      </c>
      <c r="G15" s="87"/>
      <c r="H15" s="83" t="s">
        <v>248</v>
      </c>
      <c r="I15" s="83" t="s">
        <v>267</v>
      </c>
      <c r="J15" s="83" t="s">
        <v>268</v>
      </c>
      <c r="K15" s="82">
        <v>64787</v>
      </c>
      <c r="L15" s="83" t="s">
        <v>251</v>
      </c>
      <c r="M15" s="88" t="s">
        <v>260</v>
      </c>
      <c r="N15" s="88" t="s">
        <v>261</v>
      </c>
      <c r="O15" s="88" t="s">
        <v>269</v>
      </c>
      <c r="P15" s="88"/>
    </row>
    <row r="16" spans="2:16" x14ac:dyDescent="0.35">
      <c r="B16" s="83" t="s">
        <v>246</v>
      </c>
      <c r="C16" s="83" t="s">
        <v>247</v>
      </c>
      <c r="D16" s="87" t="s">
        <v>270</v>
      </c>
      <c r="E16" s="87" t="s">
        <v>271</v>
      </c>
      <c r="F16" s="83" t="s">
        <v>234</v>
      </c>
      <c r="G16" s="87"/>
      <c r="H16" s="83" t="s">
        <v>248</v>
      </c>
      <c r="I16" s="83" t="s">
        <v>256</v>
      </c>
      <c r="J16" s="83" t="s">
        <v>256</v>
      </c>
      <c r="K16" s="82">
        <v>231219</v>
      </c>
      <c r="L16" s="83" t="s">
        <v>251</v>
      </c>
      <c r="M16" s="88" t="s">
        <v>272</v>
      </c>
      <c r="N16" s="88" t="s">
        <v>273</v>
      </c>
      <c r="O16" s="88" t="s">
        <v>274</v>
      </c>
      <c r="P16" s="88" t="s">
        <v>275</v>
      </c>
    </row>
    <row r="17" spans="2:16" x14ac:dyDescent="0.35">
      <c r="B17" s="83" t="s">
        <v>246</v>
      </c>
      <c r="C17" s="83" t="s">
        <v>247</v>
      </c>
      <c r="D17" s="87" t="s">
        <v>270</v>
      </c>
      <c r="E17" s="87" t="s">
        <v>276</v>
      </c>
      <c r="F17" s="83" t="s">
        <v>234</v>
      </c>
      <c r="G17" s="87"/>
      <c r="H17" s="83" t="s">
        <v>248</v>
      </c>
      <c r="I17" s="83" t="s">
        <v>256</v>
      </c>
      <c r="J17" s="83" t="s">
        <v>256</v>
      </c>
      <c r="K17" s="82">
        <v>804600</v>
      </c>
      <c r="L17" s="83" t="s">
        <v>251</v>
      </c>
      <c r="M17" s="88" t="s">
        <v>272</v>
      </c>
      <c r="N17" s="88" t="s">
        <v>273</v>
      </c>
      <c r="O17" s="88" t="s">
        <v>277</v>
      </c>
      <c r="P17" s="88" t="s">
        <v>278</v>
      </c>
    </row>
    <row r="18" spans="2:16" x14ac:dyDescent="0.35">
      <c r="B18" s="83" t="s">
        <v>246</v>
      </c>
      <c r="C18" s="83" t="s">
        <v>247</v>
      </c>
      <c r="D18" s="87" t="s">
        <v>270</v>
      </c>
      <c r="E18" s="87" t="s">
        <v>279</v>
      </c>
      <c r="F18" s="83" t="s">
        <v>234</v>
      </c>
      <c r="G18" s="87"/>
      <c r="H18" s="83" t="s">
        <v>248</v>
      </c>
      <c r="I18" s="83" t="s">
        <v>256</v>
      </c>
      <c r="J18" s="83" t="s">
        <v>256</v>
      </c>
      <c r="K18" s="82">
        <v>2710407</v>
      </c>
      <c r="L18" s="83" t="s">
        <v>251</v>
      </c>
      <c r="M18" s="88" t="s">
        <v>272</v>
      </c>
      <c r="N18" s="88" t="s">
        <v>273</v>
      </c>
      <c r="O18" s="88" t="s">
        <v>280</v>
      </c>
      <c r="P18" s="88" t="s">
        <v>281</v>
      </c>
    </row>
    <row r="19" spans="2:16" x14ac:dyDescent="0.35">
      <c r="B19" s="83" t="s">
        <v>246</v>
      </c>
      <c r="C19" s="83" t="s">
        <v>247</v>
      </c>
      <c r="D19" s="87" t="s">
        <v>270</v>
      </c>
      <c r="E19" s="87" t="s">
        <v>282</v>
      </c>
      <c r="F19" s="83" t="s">
        <v>234</v>
      </c>
      <c r="G19" s="87"/>
      <c r="H19" s="83" t="s">
        <v>248</v>
      </c>
      <c r="I19" s="83" t="s">
        <v>256</v>
      </c>
      <c r="J19" s="83" t="s">
        <v>256</v>
      </c>
      <c r="K19" s="82">
        <v>2464884</v>
      </c>
      <c r="L19" s="83" t="s">
        <v>251</v>
      </c>
      <c r="M19" s="88" t="s">
        <v>272</v>
      </c>
      <c r="N19" s="88" t="s">
        <v>273</v>
      </c>
      <c r="O19" s="88" t="s">
        <v>283</v>
      </c>
      <c r="P19" s="88" t="s">
        <v>284</v>
      </c>
    </row>
    <row r="20" spans="2:16" x14ac:dyDescent="0.35">
      <c r="B20" s="83" t="s">
        <v>246</v>
      </c>
      <c r="C20" s="83" t="s">
        <v>247</v>
      </c>
      <c r="D20" s="87" t="s">
        <v>270</v>
      </c>
      <c r="E20" s="87"/>
      <c r="F20" s="83" t="s">
        <v>233</v>
      </c>
      <c r="G20" s="87"/>
      <c r="H20" s="83" t="s">
        <v>248</v>
      </c>
      <c r="I20" s="83" t="s">
        <v>249</v>
      </c>
      <c r="J20" s="83" t="s">
        <v>250</v>
      </c>
      <c r="K20" s="82">
        <v>807509</v>
      </c>
      <c r="L20" s="83" t="s">
        <v>251</v>
      </c>
      <c r="M20" s="88" t="s">
        <v>272</v>
      </c>
      <c r="N20" s="88" t="s">
        <v>273</v>
      </c>
      <c r="O20" s="88" t="s">
        <v>285</v>
      </c>
      <c r="P20" s="88"/>
    </row>
    <row r="21" spans="2:16" x14ac:dyDescent="0.35">
      <c r="B21" s="83" t="s">
        <v>246</v>
      </c>
      <c r="C21" s="83" t="s">
        <v>247</v>
      </c>
      <c r="D21" s="87" t="s">
        <v>270</v>
      </c>
      <c r="E21" s="87"/>
      <c r="F21" s="83" t="s">
        <v>233</v>
      </c>
      <c r="G21" s="87"/>
      <c r="H21" s="83" t="s">
        <v>248</v>
      </c>
      <c r="I21" s="83" t="s">
        <v>256</v>
      </c>
      <c r="J21" s="83" t="s">
        <v>256</v>
      </c>
      <c r="K21" s="82">
        <v>6211110</v>
      </c>
      <c r="L21" s="83" t="s">
        <v>251</v>
      </c>
      <c r="M21" s="88" t="s">
        <v>272</v>
      </c>
      <c r="N21" s="88" t="s">
        <v>273</v>
      </c>
      <c r="O21" s="88" t="s">
        <v>285</v>
      </c>
      <c r="P21" s="88"/>
    </row>
    <row r="22" spans="2:16" x14ac:dyDescent="0.35">
      <c r="B22" s="83" t="s">
        <v>246</v>
      </c>
      <c r="C22" s="83" t="s">
        <v>247</v>
      </c>
      <c r="D22" s="87" t="s">
        <v>225</v>
      </c>
      <c r="E22" s="87" t="s">
        <v>286</v>
      </c>
      <c r="F22" s="83" t="s">
        <v>234</v>
      </c>
      <c r="G22" s="87"/>
      <c r="H22" s="83" t="s">
        <v>248</v>
      </c>
      <c r="I22" s="83" t="s">
        <v>256</v>
      </c>
      <c r="J22" s="83" t="s">
        <v>256</v>
      </c>
      <c r="K22" s="82">
        <v>9728</v>
      </c>
      <c r="L22" s="83" t="s">
        <v>251</v>
      </c>
      <c r="M22" s="88" t="s">
        <v>287</v>
      </c>
      <c r="N22" s="88" t="s">
        <v>288</v>
      </c>
      <c r="O22" s="88" t="s">
        <v>289</v>
      </c>
      <c r="P22" s="88" t="s">
        <v>290</v>
      </c>
    </row>
    <row r="23" spans="2:16" x14ac:dyDescent="0.35">
      <c r="B23" s="83" t="s">
        <v>246</v>
      </c>
      <c r="C23" s="83" t="s">
        <v>247</v>
      </c>
      <c r="D23" s="87" t="s">
        <v>225</v>
      </c>
      <c r="E23" s="87" t="s">
        <v>291</v>
      </c>
      <c r="F23" s="83" t="s">
        <v>234</v>
      </c>
      <c r="G23" s="87"/>
      <c r="H23" s="83" t="s">
        <v>248</v>
      </c>
      <c r="I23" s="83" t="s">
        <v>256</v>
      </c>
      <c r="J23" s="83" t="s">
        <v>256</v>
      </c>
      <c r="K23" s="82">
        <v>16491</v>
      </c>
      <c r="L23" s="83" t="s">
        <v>251</v>
      </c>
      <c r="M23" s="88" t="s">
        <v>287</v>
      </c>
      <c r="N23" s="88" t="s">
        <v>288</v>
      </c>
      <c r="O23" s="88" t="s">
        <v>292</v>
      </c>
      <c r="P23" s="88" t="s">
        <v>293</v>
      </c>
    </row>
    <row r="24" spans="2:16" x14ac:dyDescent="0.35">
      <c r="B24" s="83" t="s">
        <v>246</v>
      </c>
      <c r="C24" s="83" t="s">
        <v>247</v>
      </c>
      <c r="D24" s="87" t="s">
        <v>225</v>
      </c>
      <c r="E24" s="87" t="s">
        <v>294</v>
      </c>
      <c r="F24" s="83" t="s">
        <v>234</v>
      </c>
      <c r="G24" s="87"/>
      <c r="H24" s="83" t="s">
        <v>248</v>
      </c>
      <c r="I24" s="83" t="s">
        <v>256</v>
      </c>
      <c r="J24" s="83" t="s">
        <v>256</v>
      </c>
      <c r="K24" s="82">
        <v>147838</v>
      </c>
      <c r="L24" s="83" t="s">
        <v>251</v>
      </c>
      <c r="M24" s="88" t="s">
        <v>287</v>
      </c>
      <c r="N24" s="88" t="s">
        <v>288</v>
      </c>
      <c r="O24" s="88" t="s">
        <v>295</v>
      </c>
      <c r="P24" s="88" t="s">
        <v>296</v>
      </c>
    </row>
    <row r="25" spans="2:16" x14ac:dyDescent="0.35">
      <c r="B25" s="83" t="s">
        <v>246</v>
      </c>
      <c r="C25" s="83" t="s">
        <v>247</v>
      </c>
      <c r="D25" s="87" t="s">
        <v>225</v>
      </c>
      <c r="E25" s="87"/>
      <c r="F25" s="83" t="s">
        <v>233</v>
      </c>
      <c r="G25" s="87"/>
      <c r="H25" s="83" t="s">
        <v>248</v>
      </c>
      <c r="I25" s="83" t="s">
        <v>249</v>
      </c>
      <c r="J25" s="83" t="s">
        <v>250</v>
      </c>
      <c r="K25" s="82">
        <v>20240</v>
      </c>
      <c r="L25" s="83" t="s">
        <v>251</v>
      </c>
      <c r="M25" s="88" t="s">
        <v>287</v>
      </c>
      <c r="N25" s="88" t="s">
        <v>288</v>
      </c>
      <c r="O25" s="88" t="s">
        <v>297</v>
      </c>
      <c r="P25" s="88"/>
    </row>
    <row r="26" spans="2:16" x14ac:dyDescent="0.35">
      <c r="B26" s="83" t="s">
        <v>246</v>
      </c>
      <c r="C26" s="83" t="s">
        <v>247</v>
      </c>
      <c r="D26" s="87" t="s">
        <v>225</v>
      </c>
      <c r="E26" s="87"/>
      <c r="F26" s="83" t="s">
        <v>233</v>
      </c>
      <c r="G26" s="87"/>
      <c r="H26" s="83" t="s">
        <v>248</v>
      </c>
      <c r="I26" s="83" t="s">
        <v>256</v>
      </c>
      <c r="J26" s="83" t="s">
        <v>256</v>
      </c>
      <c r="K26" s="82">
        <v>176427</v>
      </c>
      <c r="L26" s="83" t="s">
        <v>251</v>
      </c>
      <c r="M26" s="88" t="s">
        <v>287</v>
      </c>
      <c r="N26" s="88" t="s">
        <v>288</v>
      </c>
      <c r="O26" s="88" t="s">
        <v>297</v>
      </c>
      <c r="P26" s="88"/>
    </row>
    <row r="27" spans="2:16" x14ac:dyDescent="0.35">
      <c r="B27" s="83" t="s">
        <v>246</v>
      </c>
      <c r="C27" s="83" t="s">
        <v>247</v>
      </c>
      <c r="D27" s="87" t="s">
        <v>298</v>
      </c>
      <c r="E27" s="87" t="s">
        <v>299</v>
      </c>
      <c r="F27" s="83" t="s">
        <v>234</v>
      </c>
      <c r="G27" s="87"/>
      <c r="H27" s="83" t="s">
        <v>248</v>
      </c>
      <c r="I27" s="83" t="s">
        <v>249</v>
      </c>
      <c r="J27" s="83" t="s">
        <v>250</v>
      </c>
      <c r="K27" s="82">
        <v>2095</v>
      </c>
      <c r="L27" s="83" t="s">
        <v>251</v>
      </c>
      <c r="M27" s="88" t="s">
        <v>300</v>
      </c>
      <c r="N27" s="88" t="s">
        <v>301</v>
      </c>
      <c r="O27" s="88" t="s">
        <v>302</v>
      </c>
      <c r="P27" s="88" t="s">
        <v>303</v>
      </c>
    </row>
    <row r="28" spans="2:16" x14ac:dyDescent="0.35">
      <c r="B28" s="83" t="s">
        <v>246</v>
      </c>
      <c r="C28" s="83" t="s">
        <v>247</v>
      </c>
      <c r="D28" s="87" t="s">
        <v>298</v>
      </c>
      <c r="E28" s="87" t="s">
        <v>299</v>
      </c>
      <c r="F28" s="83" t="s">
        <v>234</v>
      </c>
      <c r="G28" s="87"/>
      <c r="H28" s="83" t="s">
        <v>248</v>
      </c>
      <c r="I28" s="83" t="s">
        <v>249</v>
      </c>
      <c r="J28" s="83" t="s">
        <v>304</v>
      </c>
      <c r="K28" s="82">
        <v>907</v>
      </c>
      <c r="L28" s="83" t="s">
        <v>251</v>
      </c>
      <c r="M28" s="88" t="s">
        <v>300</v>
      </c>
      <c r="N28" s="88" t="s">
        <v>301</v>
      </c>
      <c r="O28" s="88" t="s">
        <v>302</v>
      </c>
      <c r="P28" s="88" t="s">
        <v>303</v>
      </c>
    </row>
    <row r="29" spans="2:16" x14ac:dyDescent="0.35">
      <c r="B29" s="83" t="s">
        <v>246</v>
      </c>
      <c r="C29" s="83" t="s">
        <v>247</v>
      </c>
      <c r="D29" s="87" t="s">
        <v>298</v>
      </c>
      <c r="E29" s="87" t="s">
        <v>299</v>
      </c>
      <c r="F29" s="83" t="s">
        <v>234</v>
      </c>
      <c r="G29" s="87"/>
      <c r="H29" s="83" t="s">
        <v>248</v>
      </c>
      <c r="I29" s="83" t="s">
        <v>256</v>
      </c>
      <c r="J29" s="83" t="s">
        <v>256</v>
      </c>
      <c r="K29" s="82">
        <v>1473</v>
      </c>
      <c r="L29" s="83" t="s">
        <v>251</v>
      </c>
      <c r="M29" s="88" t="s">
        <v>300</v>
      </c>
      <c r="N29" s="88" t="s">
        <v>301</v>
      </c>
      <c r="O29" s="88" t="s">
        <v>302</v>
      </c>
      <c r="P29" s="88" t="s">
        <v>303</v>
      </c>
    </row>
    <row r="30" spans="2:16" x14ac:dyDescent="0.35">
      <c r="B30" s="83" t="s">
        <v>246</v>
      </c>
      <c r="C30" s="83" t="s">
        <v>247</v>
      </c>
      <c r="D30" s="87" t="s">
        <v>298</v>
      </c>
      <c r="E30" s="87" t="s">
        <v>305</v>
      </c>
      <c r="F30" s="83" t="s">
        <v>234</v>
      </c>
      <c r="G30" s="87"/>
      <c r="H30" s="83" t="s">
        <v>248</v>
      </c>
      <c r="I30" s="83" t="s">
        <v>249</v>
      </c>
      <c r="J30" s="83" t="s">
        <v>250</v>
      </c>
      <c r="K30" s="82">
        <v>17985</v>
      </c>
      <c r="L30" s="83" t="s">
        <v>251</v>
      </c>
      <c r="M30" s="88" t="s">
        <v>300</v>
      </c>
      <c r="N30" s="88" t="s">
        <v>301</v>
      </c>
      <c r="O30" s="88" t="s">
        <v>306</v>
      </c>
      <c r="P30" s="88" t="s">
        <v>307</v>
      </c>
    </row>
    <row r="31" spans="2:16" x14ac:dyDescent="0.35">
      <c r="B31" s="83" t="s">
        <v>246</v>
      </c>
      <c r="C31" s="83" t="s">
        <v>247</v>
      </c>
      <c r="D31" s="87" t="s">
        <v>298</v>
      </c>
      <c r="E31" s="87" t="s">
        <v>305</v>
      </c>
      <c r="F31" s="83" t="s">
        <v>234</v>
      </c>
      <c r="G31" s="87"/>
      <c r="H31" s="83" t="s">
        <v>248</v>
      </c>
      <c r="I31" s="83" t="s">
        <v>249</v>
      </c>
      <c r="J31" s="83" t="s">
        <v>304</v>
      </c>
      <c r="K31" s="82">
        <v>3660</v>
      </c>
      <c r="L31" s="83" t="s">
        <v>251</v>
      </c>
      <c r="M31" s="88" t="s">
        <v>300</v>
      </c>
      <c r="N31" s="88" t="s">
        <v>301</v>
      </c>
      <c r="O31" s="88" t="s">
        <v>306</v>
      </c>
      <c r="P31" s="88" t="s">
        <v>307</v>
      </c>
    </row>
    <row r="32" spans="2:16" x14ac:dyDescent="0.35">
      <c r="B32" s="83" t="s">
        <v>246</v>
      </c>
      <c r="C32" s="83" t="s">
        <v>247</v>
      </c>
      <c r="D32" s="87" t="s">
        <v>298</v>
      </c>
      <c r="E32" s="87" t="s">
        <v>305</v>
      </c>
      <c r="F32" s="83" t="s">
        <v>234</v>
      </c>
      <c r="G32" s="87"/>
      <c r="H32" s="83" t="s">
        <v>248</v>
      </c>
      <c r="I32" s="83" t="s">
        <v>256</v>
      </c>
      <c r="J32" s="83" t="s">
        <v>256</v>
      </c>
      <c r="K32" s="82">
        <v>17840</v>
      </c>
      <c r="L32" s="83" t="s">
        <v>251</v>
      </c>
      <c r="M32" s="88" t="s">
        <v>300</v>
      </c>
      <c r="N32" s="88" t="s">
        <v>301</v>
      </c>
      <c r="O32" s="88" t="s">
        <v>306</v>
      </c>
      <c r="P32" s="88" t="s">
        <v>307</v>
      </c>
    </row>
    <row r="33" spans="2:16" x14ac:dyDescent="0.35">
      <c r="B33" s="83" t="s">
        <v>246</v>
      </c>
      <c r="C33" s="83" t="s">
        <v>247</v>
      </c>
      <c r="D33" s="87" t="s">
        <v>298</v>
      </c>
      <c r="E33" s="87" t="s">
        <v>308</v>
      </c>
      <c r="F33" s="83" t="s">
        <v>234</v>
      </c>
      <c r="G33" s="87"/>
      <c r="H33" s="83" t="s">
        <v>248</v>
      </c>
      <c r="I33" s="83" t="s">
        <v>249</v>
      </c>
      <c r="J33" s="83" t="s">
        <v>250</v>
      </c>
      <c r="K33" s="82">
        <v>479</v>
      </c>
      <c r="L33" s="83" t="s">
        <v>251</v>
      </c>
      <c r="M33" s="88" t="s">
        <v>300</v>
      </c>
      <c r="N33" s="88" t="s">
        <v>301</v>
      </c>
      <c r="O33" s="88" t="s">
        <v>309</v>
      </c>
      <c r="P33" s="88" t="s">
        <v>310</v>
      </c>
    </row>
    <row r="34" spans="2:16" x14ac:dyDescent="0.35">
      <c r="B34" s="83" t="s">
        <v>246</v>
      </c>
      <c r="C34" s="83" t="s">
        <v>247</v>
      </c>
      <c r="D34" s="87" t="s">
        <v>298</v>
      </c>
      <c r="E34" s="87" t="s">
        <v>308</v>
      </c>
      <c r="F34" s="83" t="s">
        <v>234</v>
      </c>
      <c r="G34" s="87"/>
      <c r="H34" s="83" t="s">
        <v>248</v>
      </c>
      <c r="I34" s="83" t="s">
        <v>249</v>
      </c>
      <c r="J34" s="83" t="s">
        <v>304</v>
      </c>
      <c r="K34" s="82">
        <v>105</v>
      </c>
      <c r="L34" s="83" t="s">
        <v>251</v>
      </c>
      <c r="M34" s="88" t="s">
        <v>300</v>
      </c>
      <c r="N34" s="88" t="s">
        <v>301</v>
      </c>
      <c r="O34" s="88" t="s">
        <v>309</v>
      </c>
      <c r="P34" s="88" t="s">
        <v>310</v>
      </c>
    </row>
    <row r="35" spans="2:16" x14ac:dyDescent="0.35">
      <c r="B35" s="83" t="s">
        <v>246</v>
      </c>
      <c r="C35" s="83" t="s">
        <v>247</v>
      </c>
      <c r="D35" s="87" t="s">
        <v>298</v>
      </c>
      <c r="E35" s="87" t="s">
        <v>311</v>
      </c>
      <c r="F35" s="83" t="s">
        <v>234</v>
      </c>
      <c r="G35" s="87"/>
      <c r="H35" s="83" t="s">
        <v>248</v>
      </c>
      <c r="I35" s="83" t="s">
        <v>249</v>
      </c>
      <c r="J35" s="83" t="s">
        <v>250</v>
      </c>
      <c r="K35" s="82">
        <v>113761</v>
      </c>
      <c r="L35" s="83" t="s">
        <v>251</v>
      </c>
      <c r="M35" s="88" t="s">
        <v>300</v>
      </c>
      <c r="N35" s="88" t="s">
        <v>301</v>
      </c>
      <c r="O35" s="88" t="s">
        <v>312</v>
      </c>
      <c r="P35" s="88" t="s">
        <v>313</v>
      </c>
    </row>
    <row r="36" spans="2:16" x14ac:dyDescent="0.35">
      <c r="B36" s="83" t="s">
        <v>246</v>
      </c>
      <c r="C36" s="83" t="s">
        <v>247</v>
      </c>
      <c r="D36" s="87" t="s">
        <v>298</v>
      </c>
      <c r="E36" s="87" t="s">
        <v>311</v>
      </c>
      <c r="F36" s="83" t="s">
        <v>234</v>
      </c>
      <c r="G36" s="87"/>
      <c r="H36" s="83" t="s">
        <v>248</v>
      </c>
      <c r="I36" s="83" t="s">
        <v>249</v>
      </c>
      <c r="J36" s="83" t="s">
        <v>304</v>
      </c>
      <c r="K36" s="82">
        <v>4245</v>
      </c>
      <c r="L36" s="83" t="s">
        <v>251</v>
      </c>
      <c r="M36" s="88" t="s">
        <v>300</v>
      </c>
      <c r="N36" s="88" t="s">
        <v>301</v>
      </c>
      <c r="O36" s="88" t="s">
        <v>312</v>
      </c>
      <c r="P36" s="88" t="s">
        <v>313</v>
      </c>
    </row>
    <row r="37" spans="2:16" x14ac:dyDescent="0.35">
      <c r="B37" s="83" t="s">
        <v>246</v>
      </c>
      <c r="C37" s="83" t="s">
        <v>247</v>
      </c>
      <c r="D37" s="87" t="s">
        <v>298</v>
      </c>
      <c r="E37" s="87" t="s">
        <v>311</v>
      </c>
      <c r="F37" s="83" t="s">
        <v>234</v>
      </c>
      <c r="G37" s="87"/>
      <c r="H37" s="83" t="s">
        <v>248</v>
      </c>
      <c r="I37" s="83" t="s">
        <v>256</v>
      </c>
      <c r="J37" s="83" t="s">
        <v>256</v>
      </c>
      <c r="K37" s="82">
        <v>126320</v>
      </c>
      <c r="L37" s="83" t="s">
        <v>251</v>
      </c>
      <c r="M37" s="88" t="s">
        <v>300</v>
      </c>
      <c r="N37" s="88" t="s">
        <v>301</v>
      </c>
      <c r="O37" s="88" t="s">
        <v>312</v>
      </c>
      <c r="P37" s="88" t="s">
        <v>313</v>
      </c>
    </row>
    <row r="38" spans="2:16" x14ac:dyDescent="0.35">
      <c r="B38" s="83" t="s">
        <v>246</v>
      </c>
      <c r="C38" s="83" t="s">
        <v>247</v>
      </c>
      <c r="D38" s="87" t="s">
        <v>298</v>
      </c>
      <c r="E38" s="87"/>
      <c r="F38" s="83" t="s">
        <v>233</v>
      </c>
      <c r="G38" s="87"/>
      <c r="H38" s="83" t="s">
        <v>248</v>
      </c>
      <c r="I38" s="83" t="s">
        <v>249</v>
      </c>
      <c r="J38" s="83" t="s">
        <v>250</v>
      </c>
      <c r="K38" s="82">
        <v>134320</v>
      </c>
      <c r="L38" s="83" t="s">
        <v>251</v>
      </c>
      <c r="M38" s="88" t="s">
        <v>300</v>
      </c>
      <c r="N38" s="88" t="s">
        <v>301</v>
      </c>
      <c r="O38" s="88" t="s">
        <v>314</v>
      </c>
      <c r="P38" s="88"/>
    </row>
    <row r="39" spans="2:16" x14ac:dyDescent="0.35">
      <c r="B39" s="83" t="s">
        <v>246</v>
      </c>
      <c r="C39" s="83" t="s">
        <v>247</v>
      </c>
      <c r="D39" s="87" t="s">
        <v>298</v>
      </c>
      <c r="E39" s="87"/>
      <c r="F39" s="83" t="s">
        <v>233</v>
      </c>
      <c r="G39" s="87"/>
      <c r="H39" s="83" t="s">
        <v>248</v>
      </c>
      <c r="I39" s="83" t="s">
        <v>249</v>
      </c>
      <c r="J39" s="83" t="s">
        <v>304</v>
      </c>
      <c r="K39" s="82">
        <v>8918</v>
      </c>
      <c r="L39" s="83" t="s">
        <v>251</v>
      </c>
      <c r="M39" s="88" t="s">
        <v>300</v>
      </c>
      <c r="N39" s="88" t="s">
        <v>301</v>
      </c>
      <c r="O39" s="88" t="s">
        <v>314</v>
      </c>
      <c r="P39" s="88"/>
    </row>
    <row r="40" spans="2:16" x14ac:dyDescent="0.35">
      <c r="B40" s="83" t="s">
        <v>246</v>
      </c>
      <c r="C40" s="83" t="s">
        <v>247</v>
      </c>
      <c r="D40" s="87" t="s">
        <v>298</v>
      </c>
      <c r="E40" s="87"/>
      <c r="F40" s="83" t="s">
        <v>233</v>
      </c>
      <c r="G40" s="87"/>
      <c r="H40" s="83" t="s">
        <v>248</v>
      </c>
      <c r="I40" s="83" t="s">
        <v>256</v>
      </c>
      <c r="J40" s="83" t="s">
        <v>256</v>
      </c>
      <c r="K40" s="82">
        <v>145633</v>
      </c>
      <c r="L40" s="83" t="s">
        <v>251</v>
      </c>
      <c r="M40" s="88" t="s">
        <v>300</v>
      </c>
      <c r="N40" s="88" t="s">
        <v>301</v>
      </c>
      <c r="O40" s="88" t="s">
        <v>314</v>
      </c>
      <c r="P40" s="88"/>
    </row>
    <row r="41" spans="2:16" x14ac:dyDescent="0.35">
      <c r="B41" s="83" t="s">
        <v>246</v>
      </c>
      <c r="C41" s="83" t="s">
        <v>247</v>
      </c>
      <c r="D41" s="87" t="s">
        <v>315</v>
      </c>
      <c r="E41" s="87" t="s">
        <v>316</v>
      </c>
      <c r="F41" s="83" t="s">
        <v>234</v>
      </c>
      <c r="G41" s="87"/>
      <c r="H41" s="83" t="s">
        <v>248</v>
      </c>
      <c r="I41" s="83" t="s">
        <v>256</v>
      </c>
      <c r="J41" s="83" t="s">
        <v>256</v>
      </c>
      <c r="K41" s="82">
        <v>84</v>
      </c>
      <c r="L41" s="83" t="s">
        <v>251</v>
      </c>
      <c r="M41" s="88" t="s">
        <v>317</v>
      </c>
      <c r="N41" s="88" t="s">
        <v>318</v>
      </c>
      <c r="O41" s="88" t="s">
        <v>319</v>
      </c>
      <c r="P41" s="88" t="s">
        <v>320</v>
      </c>
    </row>
    <row r="42" spans="2:16" x14ac:dyDescent="0.35">
      <c r="B42" s="83" t="s">
        <v>246</v>
      </c>
      <c r="C42" s="83" t="s">
        <v>247</v>
      </c>
      <c r="D42" s="87" t="s">
        <v>315</v>
      </c>
      <c r="E42" s="87" t="s">
        <v>321</v>
      </c>
      <c r="F42" s="83" t="s">
        <v>234</v>
      </c>
      <c r="G42" s="87"/>
      <c r="H42" s="83" t="s">
        <v>248</v>
      </c>
      <c r="I42" s="83" t="s">
        <v>256</v>
      </c>
      <c r="J42" s="83" t="s">
        <v>256</v>
      </c>
      <c r="K42" s="82">
        <v>1</v>
      </c>
      <c r="L42" s="83" t="s">
        <v>251</v>
      </c>
      <c r="M42" s="88" t="s">
        <v>317</v>
      </c>
      <c r="N42" s="88" t="s">
        <v>318</v>
      </c>
      <c r="O42" s="88" t="s">
        <v>322</v>
      </c>
      <c r="P42" s="88" t="s">
        <v>323</v>
      </c>
    </row>
    <row r="43" spans="2:16" x14ac:dyDescent="0.35">
      <c r="B43" s="83" t="s">
        <v>246</v>
      </c>
      <c r="C43" s="83" t="s">
        <v>247</v>
      </c>
      <c r="D43" s="87" t="s">
        <v>315</v>
      </c>
      <c r="E43" s="87"/>
      <c r="F43" s="83" t="s">
        <v>233</v>
      </c>
      <c r="G43" s="87"/>
      <c r="H43" s="83" t="s">
        <v>248</v>
      </c>
      <c r="I43" s="83" t="s">
        <v>249</v>
      </c>
      <c r="J43" s="83" t="s">
        <v>250</v>
      </c>
      <c r="K43" s="82">
        <v>6723</v>
      </c>
      <c r="L43" s="83" t="s">
        <v>251</v>
      </c>
      <c r="M43" s="88" t="s">
        <v>317</v>
      </c>
      <c r="N43" s="88" t="s">
        <v>318</v>
      </c>
      <c r="O43" s="88" t="s">
        <v>324</v>
      </c>
      <c r="P43" s="88"/>
    </row>
    <row r="44" spans="2:16" x14ac:dyDescent="0.35">
      <c r="B44" s="83" t="s">
        <v>246</v>
      </c>
      <c r="C44" s="83" t="s">
        <v>247</v>
      </c>
      <c r="D44" s="87" t="s">
        <v>315</v>
      </c>
      <c r="E44" s="87"/>
      <c r="F44" s="83" t="s">
        <v>233</v>
      </c>
      <c r="G44" s="87"/>
      <c r="H44" s="83" t="s">
        <v>248</v>
      </c>
      <c r="I44" s="83" t="s">
        <v>249</v>
      </c>
      <c r="J44" s="83" t="s">
        <v>304</v>
      </c>
      <c r="K44" s="82">
        <v>1439</v>
      </c>
      <c r="L44" s="83" t="s">
        <v>251</v>
      </c>
      <c r="M44" s="88" t="s">
        <v>317</v>
      </c>
      <c r="N44" s="88" t="s">
        <v>318</v>
      </c>
      <c r="O44" s="88" t="s">
        <v>324</v>
      </c>
      <c r="P44" s="88"/>
    </row>
    <row r="45" spans="2:16" x14ac:dyDescent="0.35">
      <c r="B45" s="83" t="s">
        <v>246</v>
      </c>
      <c r="C45" s="83" t="s">
        <v>247</v>
      </c>
      <c r="D45" s="87" t="s">
        <v>315</v>
      </c>
      <c r="E45" s="87"/>
      <c r="F45" s="83" t="s">
        <v>233</v>
      </c>
      <c r="G45" s="87"/>
      <c r="H45" s="83" t="s">
        <v>248</v>
      </c>
      <c r="I45" s="83" t="s">
        <v>256</v>
      </c>
      <c r="J45" s="83" t="s">
        <v>256</v>
      </c>
      <c r="K45" s="82">
        <v>137</v>
      </c>
      <c r="L45" s="83" t="s">
        <v>251</v>
      </c>
      <c r="M45" s="88" t="s">
        <v>317</v>
      </c>
      <c r="N45" s="88" t="s">
        <v>318</v>
      </c>
      <c r="O45" s="88" t="s">
        <v>324</v>
      </c>
      <c r="P45" s="88"/>
    </row>
    <row r="46" spans="2:16" x14ac:dyDescent="0.35">
      <c r="B46" s="83" t="s">
        <v>246</v>
      </c>
      <c r="C46" s="83" t="s">
        <v>247</v>
      </c>
      <c r="D46" s="87" t="s">
        <v>325</v>
      </c>
      <c r="E46" s="87"/>
      <c r="F46" s="83" t="s">
        <v>233</v>
      </c>
      <c r="G46" s="87"/>
      <c r="H46" s="83" t="s">
        <v>248</v>
      </c>
      <c r="I46" s="83" t="s">
        <v>249</v>
      </c>
      <c r="J46" s="83" t="s">
        <v>250</v>
      </c>
      <c r="K46" s="82">
        <v>18305</v>
      </c>
      <c r="L46" s="83" t="s">
        <v>251</v>
      </c>
      <c r="M46" s="88" t="s">
        <v>326</v>
      </c>
      <c r="N46" s="88" t="s">
        <v>327</v>
      </c>
      <c r="O46" s="88" t="s">
        <v>328</v>
      </c>
      <c r="P46" s="88"/>
    </row>
    <row r="47" spans="2:16" x14ac:dyDescent="0.35">
      <c r="B47" s="83" t="s">
        <v>246</v>
      </c>
      <c r="C47" s="83" t="s">
        <v>247</v>
      </c>
      <c r="D47" s="87" t="s">
        <v>325</v>
      </c>
      <c r="E47" s="87"/>
      <c r="F47" s="83" t="s">
        <v>233</v>
      </c>
      <c r="G47" s="87"/>
      <c r="H47" s="83" t="s">
        <v>248</v>
      </c>
      <c r="I47" s="83" t="s">
        <v>256</v>
      </c>
      <c r="J47" s="83" t="s">
        <v>256</v>
      </c>
      <c r="K47" s="82">
        <v>4179</v>
      </c>
      <c r="L47" s="83" t="s">
        <v>251</v>
      </c>
      <c r="M47" s="88" t="s">
        <v>326</v>
      </c>
      <c r="N47" s="88" t="s">
        <v>327</v>
      </c>
      <c r="O47" s="88" t="s">
        <v>328</v>
      </c>
      <c r="P47" s="88"/>
    </row>
    <row r="48" spans="2:16" x14ac:dyDescent="0.35">
      <c r="B48" s="83" t="s">
        <v>246</v>
      </c>
      <c r="C48" s="83" t="s">
        <v>247</v>
      </c>
      <c r="D48" s="87" t="s">
        <v>329</v>
      </c>
      <c r="E48" s="87"/>
      <c r="F48" s="83" t="s">
        <v>233</v>
      </c>
      <c r="G48" s="87"/>
      <c r="H48" s="83" t="s">
        <v>248</v>
      </c>
      <c r="I48" s="83" t="s">
        <v>249</v>
      </c>
      <c r="J48" s="83" t="s">
        <v>250</v>
      </c>
      <c r="K48" s="82">
        <v>8883</v>
      </c>
      <c r="L48" s="83" t="s">
        <v>251</v>
      </c>
      <c r="M48" s="88" t="s">
        <v>330</v>
      </c>
      <c r="N48" s="88" t="s">
        <v>331</v>
      </c>
      <c r="O48" s="88" t="s">
        <v>332</v>
      </c>
      <c r="P48" s="88"/>
    </row>
    <row r="49" spans="2:16" x14ac:dyDescent="0.35">
      <c r="B49" s="83" t="s">
        <v>246</v>
      </c>
      <c r="C49" s="83" t="s">
        <v>247</v>
      </c>
      <c r="D49" s="87" t="s">
        <v>329</v>
      </c>
      <c r="E49" s="87"/>
      <c r="F49" s="83" t="s">
        <v>233</v>
      </c>
      <c r="G49" s="87"/>
      <c r="H49" s="83" t="s">
        <v>248</v>
      </c>
      <c r="I49" s="83" t="s">
        <v>249</v>
      </c>
      <c r="J49" s="83" t="s">
        <v>304</v>
      </c>
      <c r="K49" s="82">
        <v>1948</v>
      </c>
      <c r="L49" s="83" t="s">
        <v>251</v>
      </c>
      <c r="M49" s="88" t="s">
        <v>330</v>
      </c>
      <c r="N49" s="88" t="s">
        <v>331</v>
      </c>
      <c r="O49" s="88" t="s">
        <v>332</v>
      </c>
      <c r="P49" s="88"/>
    </row>
    <row r="53" spans="2:16" x14ac:dyDescent="0.35">
      <c r="B53" s="18" t="s">
        <v>333</v>
      </c>
      <c r="K53" s="18" t="s">
        <v>334</v>
      </c>
    </row>
    <row r="54" spans="2:16" ht="15" thickBot="1" x14ac:dyDescent="0.4"/>
    <row r="55" spans="2:16" x14ac:dyDescent="0.35">
      <c r="B55" t="s">
        <v>218</v>
      </c>
      <c r="C55" t="s">
        <v>237</v>
      </c>
      <c r="D55" t="s">
        <v>238</v>
      </c>
      <c r="E55" t="s">
        <v>335</v>
      </c>
      <c r="F55" t="s">
        <v>336</v>
      </c>
      <c r="G55" s="17" t="s">
        <v>337</v>
      </c>
      <c r="K55" s="89" t="s">
        <v>338</v>
      </c>
      <c r="L55" s="91">
        <v>6548040</v>
      </c>
    </row>
    <row r="56" spans="2:16" ht="15" thickBot="1" x14ac:dyDescent="0.4">
      <c r="B56" t="s">
        <v>222</v>
      </c>
      <c r="C56" t="s">
        <v>248</v>
      </c>
      <c r="D56" t="s">
        <v>249</v>
      </c>
      <c r="E56" t="s">
        <v>250</v>
      </c>
      <c r="F56" s="16">
        <f>K6</f>
        <v>2339</v>
      </c>
      <c r="G56" s="16">
        <f>F56*($L$56/$L$55)</f>
        <v>124.22986084385556</v>
      </c>
      <c r="K56" s="90" t="s">
        <v>339</v>
      </c>
      <c r="L56" s="92">
        <v>347782</v>
      </c>
    </row>
    <row r="57" spans="2:16" x14ac:dyDescent="0.35">
      <c r="B57" t="s">
        <v>222</v>
      </c>
      <c r="C57" t="s">
        <v>248</v>
      </c>
      <c r="D57" t="s">
        <v>256</v>
      </c>
      <c r="E57" t="s">
        <v>256</v>
      </c>
      <c r="F57" s="16">
        <f>K7</f>
        <v>972</v>
      </c>
      <c r="G57" s="16">
        <f t="shared" ref="G57:G78" si="0">F57*($L$56/$L$55)</f>
        <v>51.625235032162294</v>
      </c>
    </row>
    <row r="58" spans="2:16" x14ac:dyDescent="0.35">
      <c r="B58" t="s">
        <v>259</v>
      </c>
      <c r="C58" t="s">
        <v>248</v>
      </c>
      <c r="D58" t="s">
        <v>249</v>
      </c>
      <c r="E58" t="s">
        <v>250</v>
      </c>
      <c r="F58" s="16">
        <f>K8</f>
        <v>55519</v>
      </c>
      <c r="G58" s="16">
        <f t="shared" si="0"/>
        <v>2948.7463207310889</v>
      </c>
    </row>
    <row r="59" spans="2:16" x14ac:dyDescent="0.35">
      <c r="B59" t="s">
        <v>264</v>
      </c>
      <c r="C59" t="s">
        <v>248</v>
      </c>
      <c r="D59" t="s">
        <v>249</v>
      </c>
      <c r="E59" t="s">
        <v>250</v>
      </c>
      <c r="F59" s="16">
        <f>K10</f>
        <v>424996</v>
      </c>
      <c r="G59" s="16">
        <f t="shared" si="0"/>
        <v>22572.549781614041</v>
      </c>
    </row>
    <row r="60" spans="2:16" x14ac:dyDescent="0.35">
      <c r="B60" t="s">
        <v>258</v>
      </c>
      <c r="C60" t="s">
        <v>248</v>
      </c>
      <c r="D60" t="s">
        <v>256</v>
      </c>
      <c r="E60" t="s">
        <v>256</v>
      </c>
      <c r="F60" s="16">
        <f>K14</f>
        <v>39001</v>
      </c>
      <c r="G60" s="16">
        <f t="shared" si="0"/>
        <v>2071.4359994746519</v>
      </c>
    </row>
    <row r="61" spans="2:16" x14ac:dyDescent="0.35">
      <c r="B61" t="s">
        <v>258</v>
      </c>
      <c r="C61" t="s">
        <v>248</v>
      </c>
      <c r="D61" t="s">
        <v>267</v>
      </c>
      <c r="E61" t="s">
        <v>268</v>
      </c>
      <c r="F61" s="16">
        <f>K15</f>
        <v>64787</v>
      </c>
      <c r="G61" s="16">
        <f t="shared" si="0"/>
        <v>3440.9918745151222</v>
      </c>
    </row>
    <row r="62" spans="2:16" x14ac:dyDescent="0.35">
      <c r="B62" t="s">
        <v>270</v>
      </c>
      <c r="C62" t="s">
        <v>248</v>
      </c>
      <c r="D62" t="s">
        <v>249</v>
      </c>
      <c r="E62" t="s">
        <v>250</v>
      </c>
      <c r="F62" s="16">
        <f>K20</f>
        <v>807509</v>
      </c>
      <c r="G62" s="16">
        <f t="shared" si="0"/>
        <v>42888.726250603235</v>
      </c>
    </row>
    <row r="63" spans="2:16" x14ac:dyDescent="0.35">
      <c r="B63" t="s">
        <v>271</v>
      </c>
      <c r="C63" t="s">
        <v>248</v>
      </c>
      <c r="D63" t="s">
        <v>256</v>
      </c>
      <c r="E63" t="s">
        <v>256</v>
      </c>
      <c r="F63" s="16">
        <f>K16</f>
        <v>231219</v>
      </c>
      <c r="G63" s="16">
        <f t="shared" si="0"/>
        <v>12280.591788993348</v>
      </c>
    </row>
    <row r="64" spans="2:16" x14ac:dyDescent="0.35">
      <c r="B64" t="s">
        <v>276</v>
      </c>
      <c r="C64" t="s">
        <v>248</v>
      </c>
      <c r="D64" t="s">
        <v>256</v>
      </c>
      <c r="E64" t="s">
        <v>256</v>
      </c>
      <c r="F64" s="16">
        <f>K17</f>
        <v>804600</v>
      </c>
      <c r="G64" s="16">
        <f t="shared" si="0"/>
        <v>42734.22233217879</v>
      </c>
    </row>
    <row r="65" spans="2:7" x14ac:dyDescent="0.35">
      <c r="B65" t="s">
        <v>279</v>
      </c>
      <c r="C65" t="s">
        <v>248</v>
      </c>
      <c r="D65" t="s">
        <v>256</v>
      </c>
      <c r="E65" t="s">
        <v>256</v>
      </c>
      <c r="F65" s="16">
        <f>K18</f>
        <v>2710407</v>
      </c>
      <c r="G65" s="16">
        <f t="shared" si="0"/>
        <v>143956.17120145875</v>
      </c>
    </row>
    <row r="66" spans="2:7" x14ac:dyDescent="0.35">
      <c r="B66" t="s">
        <v>282</v>
      </c>
      <c r="C66" t="s">
        <v>248</v>
      </c>
      <c r="D66" t="s">
        <v>256</v>
      </c>
      <c r="E66" t="s">
        <v>256</v>
      </c>
      <c r="F66" s="16">
        <f>K19</f>
        <v>2464884</v>
      </c>
      <c r="G66" s="16">
        <f t="shared" si="0"/>
        <v>130915.85990433779</v>
      </c>
    </row>
    <row r="67" spans="2:7" x14ac:dyDescent="0.35">
      <c r="B67" t="s">
        <v>225</v>
      </c>
      <c r="C67" t="s">
        <v>248</v>
      </c>
      <c r="D67" t="s">
        <v>249</v>
      </c>
      <c r="E67" t="s">
        <v>250</v>
      </c>
      <c r="F67" s="16">
        <f>K25</f>
        <v>20240</v>
      </c>
      <c r="G67" s="16">
        <f t="shared" si="0"/>
        <v>1074.9946060195111</v>
      </c>
    </row>
    <row r="68" spans="2:7" x14ac:dyDescent="0.35">
      <c r="B68" t="s">
        <v>225</v>
      </c>
      <c r="C68" t="s">
        <v>248</v>
      </c>
      <c r="D68" t="s">
        <v>256</v>
      </c>
      <c r="E68" t="s">
        <v>256</v>
      </c>
      <c r="F68" s="16">
        <f>K26</f>
        <v>176427</v>
      </c>
      <c r="G68" s="16">
        <f t="shared" si="0"/>
        <v>9370.4581697729391</v>
      </c>
    </row>
    <row r="69" spans="2:7" x14ac:dyDescent="0.35">
      <c r="B69" t="s">
        <v>298</v>
      </c>
      <c r="C69" t="s">
        <v>248</v>
      </c>
      <c r="D69" t="s">
        <v>249</v>
      </c>
      <c r="E69" t="s">
        <v>250</v>
      </c>
      <c r="F69" s="16">
        <f>K38</f>
        <v>134320</v>
      </c>
      <c r="G69" s="16">
        <f t="shared" si="0"/>
        <v>7134.0551126749378</v>
      </c>
    </row>
    <row r="70" spans="2:7" x14ac:dyDescent="0.35">
      <c r="B70" t="s">
        <v>298</v>
      </c>
      <c r="C70" t="s">
        <v>248</v>
      </c>
      <c r="D70" t="s">
        <v>249</v>
      </c>
      <c r="E70" t="s">
        <v>304</v>
      </c>
      <c r="F70" s="16">
        <f>K39</f>
        <v>8918</v>
      </c>
      <c r="G70" s="16">
        <f t="shared" si="0"/>
        <v>473.65622018191704</v>
      </c>
    </row>
    <row r="71" spans="2:7" x14ac:dyDescent="0.35">
      <c r="B71" t="s">
        <v>298</v>
      </c>
      <c r="C71" t="s">
        <v>248</v>
      </c>
      <c r="D71" t="s">
        <v>256</v>
      </c>
      <c r="E71" t="s">
        <v>256</v>
      </c>
      <c r="F71" s="16">
        <f>K40</f>
        <v>145633</v>
      </c>
      <c r="G71" s="16">
        <f t="shared" si="0"/>
        <v>7734.915487077049</v>
      </c>
    </row>
    <row r="72" spans="2:7" x14ac:dyDescent="0.35">
      <c r="B72" t="s">
        <v>315</v>
      </c>
      <c r="C72" t="s">
        <v>248</v>
      </c>
      <c r="D72" t="s">
        <v>249</v>
      </c>
      <c r="E72" t="s">
        <v>250</v>
      </c>
      <c r="F72" s="16">
        <f t="shared" ref="F72:F78" si="1">K43</f>
        <v>6723</v>
      </c>
      <c r="G72" s="16">
        <f t="shared" si="0"/>
        <v>357.07454230578918</v>
      </c>
    </row>
    <row r="73" spans="2:7" x14ac:dyDescent="0.35">
      <c r="B73" t="s">
        <v>315</v>
      </c>
      <c r="C73" t="s">
        <v>248</v>
      </c>
      <c r="D73" t="s">
        <v>249</v>
      </c>
      <c r="E73" t="s">
        <v>304</v>
      </c>
      <c r="F73" s="16">
        <f t="shared" si="1"/>
        <v>1439</v>
      </c>
      <c r="G73" s="16">
        <f t="shared" si="0"/>
        <v>76.428717295557149</v>
      </c>
    </row>
    <row r="74" spans="2:7" x14ac:dyDescent="0.35">
      <c r="B74" t="s">
        <v>315</v>
      </c>
      <c r="C74" t="s">
        <v>248</v>
      </c>
      <c r="D74" t="s">
        <v>256</v>
      </c>
      <c r="E74" t="s">
        <v>256</v>
      </c>
      <c r="F74" s="16">
        <f t="shared" si="1"/>
        <v>137</v>
      </c>
      <c r="G74" s="16">
        <f t="shared" si="0"/>
        <v>7.2763962956854265</v>
      </c>
    </row>
    <row r="75" spans="2:7" x14ac:dyDescent="0.35">
      <c r="B75" t="s">
        <v>325</v>
      </c>
      <c r="C75" t="s">
        <v>248</v>
      </c>
      <c r="D75" t="s">
        <v>249</v>
      </c>
      <c r="E75" t="s">
        <v>250</v>
      </c>
      <c r="F75" s="16">
        <f t="shared" si="1"/>
        <v>18305</v>
      </c>
      <c r="G75" s="16">
        <f t="shared" si="0"/>
        <v>972.22214739066953</v>
      </c>
    </row>
    <row r="76" spans="2:7" x14ac:dyDescent="0.35">
      <c r="B76" t="s">
        <v>325</v>
      </c>
      <c r="C76" t="s">
        <v>248</v>
      </c>
      <c r="D76" t="s">
        <v>256</v>
      </c>
      <c r="E76" t="s">
        <v>256</v>
      </c>
      <c r="F76" s="16">
        <f t="shared" si="1"/>
        <v>4179</v>
      </c>
      <c r="G76" s="16">
        <f t="shared" si="0"/>
        <v>221.95664320926568</v>
      </c>
    </row>
    <row r="77" spans="2:7" x14ac:dyDescent="0.35">
      <c r="B77" t="s">
        <v>329</v>
      </c>
      <c r="C77" t="s">
        <v>248</v>
      </c>
      <c r="D77" t="s">
        <v>249</v>
      </c>
      <c r="E77" t="s">
        <v>250</v>
      </c>
      <c r="F77" s="16">
        <f t="shared" si="1"/>
        <v>8883</v>
      </c>
      <c r="G77" s="16">
        <f t="shared" si="0"/>
        <v>471.79728682170543</v>
      </c>
    </row>
    <row r="78" spans="2:7" x14ac:dyDescent="0.35">
      <c r="B78" t="s">
        <v>329</v>
      </c>
      <c r="C78" t="s">
        <v>248</v>
      </c>
      <c r="D78" t="s">
        <v>249</v>
      </c>
      <c r="E78" t="s">
        <v>304</v>
      </c>
      <c r="F78" s="16">
        <f t="shared" si="1"/>
        <v>1948</v>
      </c>
      <c r="G78" s="16">
        <f t="shared" si="0"/>
        <v>103.46291959120592</v>
      </c>
    </row>
    <row r="82" spans="2:2" x14ac:dyDescent="0.35">
      <c r="B82" s="17"/>
    </row>
  </sheetData>
  <pageMargins left="0.7" right="0.7" top="0.75" bottom="0.75" header="0.3" footer="0.3"/>
  <pageSetup paperSize="9" orientation="portrait" horizontalDpi="300" verticalDpi="30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5EEB-D434-42AF-B059-3BEA1C1300C2}">
  <dimension ref="B1:D41"/>
  <sheetViews>
    <sheetView workbookViewId="0">
      <selection activeCell="C52" sqref="C52"/>
    </sheetView>
  </sheetViews>
  <sheetFormatPr defaultRowHeight="14.5" x14ac:dyDescent="0.35"/>
  <cols>
    <col min="2" max="2" width="47.54296875" customWidth="1"/>
  </cols>
  <sheetData>
    <row r="1" spans="2:4" x14ac:dyDescent="0.35">
      <c r="B1" s="17" t="s">
        <v>340</v>
      </c>
    </row>
    <row r="4" spans="2:4" x14ac:dyDescent="0.35">
      <c r="B4" s="18" t="s">
        <v>341</v>
      </c>
    </row>
    <row r="6" spans="2:4" x14ac:dyDescent="0.35">
      <c r="B6" s="17" t="s">
        <v>200</v>
      </c>
      <c r="C6" t="s">
        <v>342</v>
      </c>
      <c r="D6" t="s">
        <v>343</v>
      </c>
    </row>
    <row r="7" spans="2:4" x14ac:dyDescent="0.35">
      <c r="B7" t="str">
        <f>INDEX('IO table'!$B$6:$DK$6,MATCH('Metals and plastics'!C7,'IO table'!$B$141:$DK$141,0))</f>
        <v>Construction Services</v>
      </c>
      <c r="C7" s="41">
        <f>LARGE('IO table'!$B$141:$DK$141,1)</f>
        <v>28.891967739278716</v>
      </c>
      <c r="D7" s="16">
        <f>C7*10^6/'Price conversion factors'!$C$11</f>
        <v>4727.049021448257</v>
      </c>
    </row>
    <row r="8" spans="2:4" x14ac:dyDescent="0.35">
      <c r="B8" s="42" t="str">
        <f>INDEX('IO table'!$B$6:$DK$6,MATCH('Metals and plastics'!C8,'IO table'!$B$141:$DK$141,0))</f>
        <v>Motor Vehicles &amp; Parts; Other Transport Equip. Manu.</v>
      </c>
      <c r="C8" s="41">
        <f>LARGE('IO table'!$B$141:$DK$141,2)</f>
        <v>17.004193801272088</v>
      </c>
      <c r="D8" s="16">
        <f>C8*10^6/'Price conversion factors'!$C$11</f>
        <v>2782.0762640387193</v>
      </c>
    </row>
    <row r="9" spans="2:4" x14ac:dyDescent="0.35">
      <c r="B9" t="str">
        <f>INDEX('IO table'!$B$6:$DK$6,MATCH('Metals and plastics'!C9,'IO table'!$B$141:$DK$141,0))</f>
        <v>Residential Building Construction</v>
      </c>
      <c r="C9" s="41">
        <f>LARGE('IO table'!$B$141:$DK$141,3)</f>
        <v>6.9866168394612984</v>
      </c>
      <c r="D9" s="16">
        <f>C9*10^6/'Price conversion factors'!$C$11</f>
        <v>1143.0886463752481</v>
      </c>
    </row>
    <row r="10" spans="2:4" x14ac:dyDescent="0.35">
      <c r="B10" s="42" t="str">
        <f>INDEX('IO table'!$B$6:$DK$6,MATCH('Metals and plastics'!C10,'IO table'!$B$141:$DK$141,0))</f>
        <v>Dairy Product Manufacturing</v>
      </c>
      <c r="C10" s="41">
        <f>LARGE('IO table'!$B$141:$DK$141,4)</f>
        <v>6.2976259733327806</v>
      </c>
      <c r="D10" s="16">
        <f>C10*10^6/'Price conversion factors'!$C$11</f>
        <v>1030.3620356815832</v>
      </c>
    </row>
    <row r="11" spans="2:4" x14ac:dyDescent="0.35">
      <c r="B11" s="42" t="str">
        <f>INDEX('IO table'!$B$6:$DK$6,MATCH('Metals and plastics'!C11,'IO table'!$B$141:$DK$141,0))</f>
        <v>Basic Chemical Manufacturing</v>
      </c>
      <c r="C11" s="41">
        <f>LARGE('IO table'!$B$141:$DK$141,5)</f>
        <v>5.9880300277576035</v>
      </c>
      <c r="D11" s="16">
        <f>C11*10^6/'Price conversion factors'!$C$11</f>
        <v>979.70867676944897</v>
      </c>
    </row>
    <row r="12" spans="2:4" x14ac:dyDescent="0.35">
      <c r="B12" s="42" t="str">
        <f>INDEX('IO table'!$B$6:$DK$6,MATCH('Metals and plastics'!C12,'IO table'!$B$141:$DK$141,0))</f>
        <v>Polymer Product Manufacturing</v>
      </c>
      <c r="C12" s="41">
        <f>LARGE('IO table'!$B$141:$DK$141,6)</f>
        <v>5.0386458534744172</v>
      </c>
      <c r="D12" s="16">
        <f>C12*10^6/'Price conversion factors'!$C$11</f>
        <v>824.37880887946653</v>
      </c>
    </row>
    <row r="13" spans="2:4" x14ac:dyDescent="0.35">
      <c r="B13" s="42" t="str">
        <f>INDEX('IO table'!$B$6:$DK$6,MATCH('Metals and plastics'!C13,'IO table'!$B$141:$DK$141,0))</f>
        <v>Prof, Scientific, Computer &amp; Electronic Equip. Manu.</v>
      </c>
      <c r="C13" s="41">
        <f>LARGE('IO table'!$B$141:$DK$141,7)</f>
        <v>4.5129297091064977</v>
      </c>
      <c r="D13" s="16">
        <f>C13*10^6/'Price conversion factors'!$C$11</f>
        <v>738.36576856946215</v>
      </c>
    </row>
    <row r="14" spans="2:4" x14ac:dyDescent="0.35">
      <c r="B14" s="42" t="str">
        <f>INDEX('IO table'!$B$6:$DK$6,MATCH('Metals and plastics'!C14,'IO table'!$B$141:$DK$141,0))</f>
        <v>Road Transport</v>
      </c>
      <c r="C14" s="41">
        <f>LARGE('IO table'!$B$141:$DK$141,8)</f>
        <v>4.3467291245094524</v>
      </c>
      <c r="D14" s="16">
        <f>C14*10^6/'Price conversion factors'!$C$11</f>
        <v>711.17349430579145</v>
      </c>
    </row>
    <row r="15" spans="2:4" x14ac:dyDescent="0.35">
      <c r="B15" t="str">
        <f>INDEX('IO table'!$B$6:$DK$6,MATCH('Metals and plastics'!C15,'IO table'!$B$141:$DK$141,0))</f>
        <v>Heavy &amp; Civil Engineering Construction</v>
      </c>
      <c r="C15" s="41">
        <f>LARGE('IO table'!$B$141:$DK$141,9)</f>
        <v>3.7140393744780376</v>
      </c>
      <c r="D15" s="16">
        <f>C15*10^6/'Price conversion factors'!$C$11</f>
        <v>607.65837582182621</v>
      </c>
    </row>
    <row r="16" spans="2:4" x14ac:dyDescent="0.35">
      <c r="B16" t="str">
        <f>INDEX('IO table'!$B$6:$DK$6,MATCH('Metals and plastics'!C16,'IO table'!$B$141:$DK$141,0))</f>
        <v>Retail Trade</v>
      </c>
      <c r="C16" s="41">
        <f>LARGE('IO table'!$B$141:$DK$141,10)</f>
        <v>3.6141261037226551</v>
      </c>
      <c r="D16" s="16">
        <f>C16*10^6/'Price conversion factors'!$C$11</f>
        <v>591.31144739466208</v>
      </c>
    </row>
    <row r="17" spans="2:4" x14ac:dyDescent="0.35">
      <c r="B17" t="str">
        <f>INDEX('IO table'!$B$6:$DK$6,MATCH('Metals and plastics'!C17,'IO table'!$B$141:$DK$141,0))</f>
        <v>Wholesale Trade</v>
      </c>
      <c r="C17" s="41">
        <f>LARGE('IO table'!$B$141:$DK$141,11)</f>
        <v>3.5166596614501895</v>
      </c>
      <c r="D17" s="16">
        <f>C17*10^6/'Price conversion factors'!$C$11</f>
        <v>575.36484747022212</v>
      </c>
    </row>
    <row r="18" spans="2:4" x14ac:dyDescent="0.35">
      <c r="B18" s="42" t="str">
        <f>INDEX('IO table'!$B$6:$DK$6,MATCH('Metals and plastics'!C18,'IO table'!$B$141:$DK$141,0))</f>
        <v>Specialised &amp; Other Machinery &amp; Equipment Manu.</v>
      </c>
      <c r="C18" s="41">
        <f>LARGE('IO table'!$B$141:$DK$141,12)</f>
        <v>3.2951398485067598</v>
      </c>
      <c r="D18" s="16">
        <f>C18*10^6/'Price conversion factors'!$C$11</f>
        <v>539.12172881333481</v>
      </c>
    </row>
    <row r="19" spans="2:4" x14ac:dyDescent="0.35">
      <c r="B19" s="42" t="str">
        <f>INDEX('IO table'!$B$6:$DK$6,MATCH('Metals and plastics'!C19,'IO table'!$B$141:$DK$141,0))</f>
        <v>Automotive Repair &amp; Maintenance</v>
      </c>
      <c r="C19" s="41">
        <f>LARGE('IO table'!$B$141:$DK$141,13)</f>
        <v>3.142882507699623</v>
      </c>
      <c r="D19" s="16">
        <f>C19*10^6/'Price conversion factors'!$C$11</f>
        <v>514.21072516119455</v>
      </c>
    </row>
    <row r="20" spans="2:4" x14ac:dyDescent="0.35">
      <c r="B20" s="42" t="str">
        <f>INDEX('IO table'!$B$6:$DK$6,MATCH('Metals and plastics'!C20,'IO table'!$B$141:$DK$141,0))</f>
        <v>Printing (inc reproduction of recorded media)</v>
      </c>
      <c r="C20" s="41">
        <f>LARGE('IO table'!$B$141:$DK$141,14)</f>
        <v>3.1397578052921373</v>
      </c>
      <c r="D20" s="16">
        <f>C20*10^6/'Price conversion factors'!$C$11</f>
        <v>513.69948890373666</v>
      </c>
    </row>
    <row r="21" spans="2:4" x14ac:dyDescent="0.35">
      <c r="B21" s="42" t="str">
        <f>INDEX('IO table'!$B$6:$DK$6,MATCH('Metals and plastics'!C21,'IO table'!$B$141:$DK$141,0))</f>
        <v>Human Pharmaceutical Product Manufacturing</v>
      </c>
      <c r="C21" s="41">
        <f>LARGE('IO table'!$B$141:$DK$141,15)</f>
        <v>2.6122235428351566</v>
      </c>
      <c r="D21" s="16">
        <f>C21*10^6/'Price conversion factors'!$C$11</f>
        <v>427.38898414232045</v>
      </c>
    </row>
    <row r="22" spans="2:4" x14ac:dyDescent="0.35">
      <c r="B22" s="41"/>
      <c r="C22" s="41"/>
      <c r="D22" s="16"/>
    </row>
    <row r="24" spans="2:4" x14ac:dyDescent="0.35">
      <c r="B24" s="54" t="s">
        <v>344</v>
      </c>
    </row>
    <row r="25" spans="2:4" x14ac:dyDescent="0.35">
      <c r="D25" s="16"/>
    </row>
    <row r="26" spans="2:4" x14ac:dyDescent="0.35">
      <c r="B26" s="17" t="s">
        <v>200</v>
      </c>
      <c r="C26" t="s">
        <v>342</v>
      </c>
      <c r="D26" s="16" t="s">
        <v>343</v>
      </c>
    </row>
    <row r="27" spans="2:4" x14ac:dyDescent="0.35">
      <c r="B27" t="str">
        <f>INDEX('IO table'!$B$6:$DK$6,MATCH('Metals and plastics'!C27,'IO table'!$B$142:$DK$142,0))</f>
        <v>Construction Services</v>
      </c>
      <c r="C27" s="41">
        <f>LARGE('IO table'!$B$142:$DK$142,1)</f>
        <v>52.030498875364557</v>
      </c>
      <c r="D27" s="16">
        <f>C27*10^6/'Price conversion factors'!$C$21</f>
        <v>11825.113380764673</v>
      </c>
    </row>
    <row r="28" spans="2:4" x14ac:dyDescent="0.35">
      <c r="B28" t="str">
        <f>INDEX('IO table'!$B$6:$DK$6,MATCH('Metals and plastics'!C28,'IO table'!$B$142:$DK$142,0))</f>
        <v>Residential Building Construction</v>
      </c>
      <c r="C28" s="41">
        <f>LARGE('IO table'!$B$142:$DK$142,2)</f>
        <v>51.078924745582221</v>
      </c>
      <c r="D28" s="16">
        <f>C28*10^6/'Price conversion factors'!$C$21</f>
        <v>11608.846533086869</v>
      </c>
    </row>
    <row r="29" spans="2:4" x14ac:dyDescent="0.35">
      <c r="B29" s="42" t="str">
        <f>INDEX('IO table'!$B$6:$DK$6,MATCH('Metals and plastics'!C29,'IO table'!$B$142:$DK$142,0))</f>
        <v>Motor Vehicles &amp; Parts; Other Transport Equip. Manu.</v>
      </c>
      <c r="C29" s="41">
        <f>LARGE('IO table'!$B$142:$DK$142,3)</f>
        <v>37.266943918065344</v>
      </c>
      <c r="D29" s="16">
        <f>C29*10^6/'Price conversion factors'!$C$21</f>
        <v>8469.7599813784873</v>
      </c>
    </row>
    <row r="30" spans="2:4" x14ac:dyDescent="0.35">
      <c r="B30" s="42" t="str">
        <f>INDEX('IO table'!$B$6:$DK$6,MATCH('Metals and plastics'!C30,'IO table'!$B$142:$DK$142,0))</f>
        <v>Specialised &amp; Other Machinery &amp; Equipment Manu.</v>
      </c>
      <c r="C30" s="41">
        <f>LARGE('IO table'!$B$142:$DK$142,4)</f>
        <v>36.670583891747597</v>
      </c>
      <c r="D30" s="16">
        <f>C30*10^6/'Price conversion factors'!$C$21</f>
        <v>8334.2236117608172</v>
      </c>
    </row>
    <row r="31" spans="2:4" x14ac:dyDescent="0.35">
      <c r="B31" s="42" t="str">
        <f>INDEX('IO table'!$B$6:$DK$6,MATCH('Metals and plastics'!C31,'IO table'!$B$142:$DK$142,0))</f>
        <v>Non Ferrous Metal Ore Mining</v>
      </c>
      <c r="C31" s="41">
        <f>LARGE('IO table'!$B$142:$DK$142,5)</f>
        <v>23.309174606983134</v>
      </c>
      <c r="D31" s="16">
        <f>C31*10^6/'Price conversion factors'!$C$21</f>
        <v>5297.5396834052572</v>
      </c>
    </row>
    <row r="32" spans="2:4" x14ac:dyDescent="0.35">
      <c r="B32" t="str">
        <f>INDEX('IO table'!$B$6:$DK$6,MATCH('Metals and plastics'!C32,'IO table'!$B$142:$DK$142,0))</f>
        <v>Heavy &amp; Civil Engineering Construction</v>
      </c>
      <c r="C32" s="41">
        <f>LARGE('IO table'!$B$142:$DK$142,6)</f>
        <v>10.452600748708248</v>
      </c>
      <c r="D32" s="16">
        <f>C32*10^6/'Price conversion factors'!$C$21</f>
        <v>2375.5910792518744</v>
      </c>
    </row>
    <row r="33" spans="2:4" x14ac:dyDescent="0.35">
      <c r="B33" t="str">
        <f>INDEX('IO table'!$B$6:$DK$6,MATCH('Metals and plastics'!C33,'IO table'!$B$142:$DK$142,0))</f>
        <v>Non-Residential Building Construction</v>
      </c>
      <c r="C33" s="41">
        <f>LARGE('IO table'!$B$142:$DK$142,7)</f>
        <v>10.011414985003615</v>
      </c>
      <c r="D33" s="16">
        <f>C33*10^6/'Price conversion factors'!$C$21</f>
        <v>2275.3215875008214</v>
      </c>
    </row>
    <row r="34" spans="2:4" x14ac:dyDescent="0.35">
      <c r="B34" s="42" t="str">
        <f>INDEX('IO table'!$B$6:$DK$6,MATCH('Metals and plastics'!C34,'IO table'!$B$142:$DK$142,0))</f>
        <v>Metal Containers &amp; Other Sheet Metal Prod. Manu.</v>
      </c>
      <c r="C34" s="41">
        <f>LARGE('IO table'!$B$142:$DK$142,8)</f>
        <v>6.2284755142247121</v>
      </c>
      <c r="D34" s="16">
        <f>C34*10^6/'Price conversion factors'!$C$21</f>
        <v>1415.5626168692527</v>
      </c>
    </row>
    <row r="35" spans="2:4" x14ac:dyDescent="0.35">
      <c r="B35" s="42" t="str">
        <f>INDEX('IO table'!$B$6:$DK$6,MATCH('Metals and plastics'!C35,'IO table'!$B$142:$DK$142,0))</f>
        <v>Structural Metal Product Manufacturing</v>
      </c>
      <c r="C35" s="41">
        <f>LARGE('IO table'!$B$142:$DK$142,9)</f>
        <v>5.9386461209247798</v>
      </c>
      <c r="D35" s="16">
        <f>C35*10^6/'Price conversion factors'!$C$21</f>
        <v>1349.6923002101773</v>
      </c>
    </row>
    <row r="36" spans="2:4" x14ac:dyDescent="0.35">
      <c r="B36" t="str">
        <f>INDEX('IO table'!$B$6:$DK$6,MATCH('Metals and plastics'!C36,'IO table'!$B$142:$DK$142,0))</f>
        <v>Retail Trade</v>
      </c>
      <c r="C36" s="41">
        <f>LARGE('IO table'!$B$142:$DK$142,10)</f>
        <v>5.7416822561341387</v>
      </c>
      <c r="D36" s="16">
        <f>C36*10^6/'Price conversion factors'!$C$21</f>
        <v>1304.9277854850316</v>
      </c>
    </row>
    <row r="37" spans="2:4" x14ac:dyDescent="0.35">
      <c r="B37" s="42" t="str">
        <f>INDEX('IO table'!$B$6:$DK$6,MATCH('Metals and plastics'!C37,'IO table'!$B$142:$DK$142,0))</f>
        <v>Prof, Scientific, Computer &amp; Electronic Equip. Manu.</v>
      </c>
      <c r="C37" s="41">
        <f>LARGE('IO table'!$B$142:$DK$142,11)</f>
        <v>5.2625800812264378</v>
      </c>
      <c r="D37" s="16">
        <f>C37*10^6/'Price conversion factors'!$C$21</f>
        <v>1196.0409275514633</v>
      </c>
    </row>
    <row r="38" spans="2:4" x14ac:dyDescent="0.35">
      <c r="B38" s="42" t="str">
        <f>INDEX('IO table'!$B$6:$DK$6,MATCH('Metals and plastics'!C38,'IO table'!$B$142:$DK$142,0))</f>
        <v>Water Supply, Sewerage &amp; Drainage Services</v>
      </c>
      <c r="C38" s="41">
        <f>LARGE('IO table'!$B$142:$DK$142,12)</f>
        <v>4.8704485616628164</v>
      </c>
      <c r="D38" s="16">
        <f>C38*10^6/'Price conversion factors'!$C$21</f>
        <v>1106.9201276506401</v>
      </c>
    </row>
    <row r="39" spans="2:4" x14ac:dyDescent="0.35">
      <c r="B39" s="42" t="str">
        <f>INDEX('IO table'!$B$6:$DK$6,MATCH('Metals and plastics'!C39,'IO table'!$B$142:$DK$142,0))</f>
        <v>Plaster &amp; Concrete Product Manufacturing</v>
      </c>
      <c r="C39" s="41">
        <f>LARGE('IO table'!$B$142:$DK$142,13)</f>
        <v>4.8694797410883499</v>
      </c>
      <c r="D39" s="16">
        <f>C39*10^6/'Price conversion factors'!$C$21</f>
        <v>1106.6999411564432</v>
      </c>
    </row>
    <row r="40" spans="2:4" x14ac:dyDescent="0.35">
      <c r="B40" s="42" t="str">
        <f>INDEX('IO table'!$B$6:$DK$6,MATCH('Metals and plastics'!C40,'IO table'!$B$142:$DK$142,0))</f>
        <v>Iron &amp; Steel Manufacturing</v>
      </c>
      <c r="C40" s="41">
        <f>LARGE('IO table'!$B$142:$DK$142,14)</f>
        <v>4.513595228181857</v>
      </c>
      <c r="D40" s="16">
        <f>C40*10^6/'Price conversion factors'!$C$21</f>
        <v>1025.8170973140584</v>
      </c>
    </row>
    <row r="41" spans="2:4" x14ac:dyDescent="0.35">
      <c r="B41" s="42" t="str">
        <f>INDEX('IO table'!$B$6:$DK$6,MATCH('Metals and plastics'!C41,'IO table'!$B$142:$DK$142,0))</f>
        <v>Other Fabricated Metal Product Manufacturing</v>
      </c>
      <c r="C41" s="41">
        <f>LARGE('IO table'!$B$142:$DK$142,15)</f>
        <v>4.4161083117220938</v>
      </c>
      <c r="D41" s="16">
        <f>C41*10^6/'Price conversion factors'!$C$21</f>
        <v>1003.6609799368396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C851000C79AA4C87CDFA6BF65FFB94" ma:contentTypeVersion="18" ma:contentTypeDescription="Create a new document." ma:contentTypeScope="" ma:versionID="42328d96139fddb6f27005a4ce825278">
  <xsd:schema xmlns:xsd="http://www.w3.org/2001/XMLSchema" xmlns:xs="http://www.w3.org/2001/XMLSchema" xmlns:p="http://schemas.microsoft.com/office/2006/metadata/properties" xmlns:ns2="009a6414-49e6-477c-9bde-a0b6d1f3853b" xmlns:ns3="5c1cd055-48e4-4011-a9c9-00b8e2f61e63" xmlns:ns4="http://schemas.microsoft.com/sharepoint/v4" targetNamespace="http://schemas.microsoft.com/office/2006/metadata/properties" ma:root="true" ma:fieldsID="f7dcc3a65ac7534c70f4b316cede852d" ns2:_="" ns3:_="" ns4:_="">
    <xsd:import namespace="009a6414-49e6-477c-9bde-a0b6d1f3853b"/>
    <xsd:import namespace="5c1cd055-48e4-4011-a9c9-00b8e2f61e6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4:IconOverlay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a6414-49e6-477c-9bde-a0b6d1f385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5c12877-f731-4161-894b-fd8108b294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1cd055-48e4-4011-a9c9-00b8e2f61e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bde5b97-12be-44b3-baba-7550b1efa074}" ma:internalName="TaxCatchAll" ma:showField="CatchAllData" ma:web="5c1cd055-48e4-4011-a9c9-00b8e2f61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1cd055-48e4-4011-a9c9-00b8e2f61e63" xsi:nil="true"/>
    <lcf76f155ced4ddcb4097134ff3c332f xmlns="009a6414-49e6-477c-9bde-a0b6d1f3853b">
      <Terms xmlns="http://schemas.microsoft.com/office/infopath/2007/PartnerControls"/>
    </lcf76f155ced4ddcb4097134ff3c332f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92F4D2ED-D56D-4255-A30E-5954F7E0D6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7276E0-FE85-4F17-92F7-C7A0BA4DF5CE}"/>
</file>

<file path=customXml/itemProps3.xml><?xml version="1.0" encoding="utf-8"?>
<ds:datastoreItem xmlns:ds="http://schemas.openxmlformats.org/officeDocument/2006/customXml" ds:itemID="{978450AE-E682-41DC-9A33-9B6809C98E3F}">
  <ds:schemaRefs>
    <ds:schemaRef ds:uri="http://schemas.openxmlformats.org/package/2006/metadata/core-properties"/>
    <ds:schemaRef ds:uri="5c1cd055-48e4-4011-a9c9-00b8e2f61e63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sharepoint/v4"/>
    <ds:schemaRef ds:uri="009a6414-49e6-477c-9bde-a0b6d1f3853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</vt:lpstr>
      <vt:lpstr>IO table</vt:lpstr>
      <vt:lpstr>Price conversion factors</vt:lpstr>
      <vt:lpstr>Construction inputs</vt:lpstr>
      <vt:lpstr>Construction outputs</vt:lpstr>
      <vt:lpstr>Metals and plastics</vt:lpstr>
    </vt:vector>
  </TitlesOfParts>
  <Manager/>
  <Company>CoGB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Rwakijuma</dc:creator>
  <cp:keywords/>
  <dc:description/>
  <cp:lastModifiedBy>Scott Bryant</cp:lastModifiedBy>
  <cp:revision/>
  <dcterms:created xsi:type="dcterms:W3CDTF">2022-08-08T00:39:44Z</dcterms:created>
  <dcterms:modified xsi:type="dcterms:W3CDTF">2023-07-05T02:12:34Z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0x0101004EC851000C79AA4C87CDFA6BF65FFB94</vt:lpwstr>
  </property>
  <property fmtid="{D5CDD505-2E9C-101B-9397-08002B2CF9AE}" pid="3" name="MediaServiceImageTags">
    <vt:lpwstr/>
  </property>
  <property fmtid="{D5CDD505-2E9C-101B-9397-08002B2CF9AE}" pid="4" name="Document_Classification">
    <vt:lpwstr>6;#DW|5f3571a3-7ade-425b-a1d3-c877c23516ba</vt:lpwstr>
  </property>
</Properties>
</file>